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https://d.docs.live.net/a9de1ee0228cf90f/VO 2025/Dlha Luka/Výzva/"/>
    </mc:Choice>
  </mc:AlternateContent>
  <xr:revisionPtr revIDLastSave="1" documentId="11_AEC0E6BC80B0709E941BD6B789AB4A58E2C259C8" xr6:coauthVersionLast="47" xr6:coauthVersionMax="47" xr10:uidLastSave="{7A695AAF-BAB4-3E42-A43C-13BD03EA13C9}"/>
  <bookViews>
    <workbookView xWindow="0" yWindow="500" windowWidth="28800" windowHeight="17500" xr2:uid="{00000000-000D-0000-FFFF-FFFF00000000}"/>
  </bookViews>
  <sheets>
    <sheet name="Rekapitulácia stavby" sheetId="1" r:id="rId1"/>
    <sheet name="SO.01-1 - Multifunkčné ih..." sheetId="2" r:id="rId2"/>
    <sheet name="SO.01-2 - Multifunkčné ih..." sheetId="3" r:id="rId3"/>
    <sheet name="SO.02 - Vstupná brána s p..." sheetId="4" r:id="rId4"/>
    <sheet name="SO.03-1 - Zdravotechnické..." sheetId="5" r:id="rId5"/>
    <sheet name="SO.03 UK - Ústredné vykur..." sheetId="6" r:id="rId6"/>
    <sheet name="SO.04 - Tribúna v športov..." sheetId="7" r:id="rId7"/>
  </sheets>
  <definedNames>
    <definedName name="_xlnm._FilterDatabase" localSheetId="1" hidden="1">'SO.01-1 - Multifunkčné ih...'!$C$128:$K$238</definedName>
    <definedName name="_xlnm._FilterDatabase" localSheetId="2" hidden="1">'SO.01-2 - Multifunkčné ih...'!$C$119:$K$143</definedName>
    <definedName name="_xlnm._FilterDatabase" localSheetId="3" hidden="1">'SO.02 - Vstupná brána s p...'!$C$123:$K$159</definedName>
    <definedName name="_xlnm._FilterDatabase" localSheetId="5" hidden="1">'SO.03 UK - Ústredné vykur...'!$C$130:$K$233</definedName>
    <definedName name="_xlnm._FilterDatabase" localSheetId="4" hidden="1">'SO.03-1 - Zdravotechnické...'!$C$121:$K$158</definedName>
    <definedName name="_xlnm._FilterDatabase" localSheetId="6" hidden="1">'SO.04 - Tribúna v športov...'!$C$125:$K$169</definedName>
    <definedName name="_xlnm.Print_Titles" localSheetId="0">'Rekapitulácia stavby'!$92:$92</definedName>
    <definedName name="_xlnm.Print_Titles" localSheetId="1">'SO.01-1 - Multifunkčné ih...'!$128:$128</definedName>
    <definedName name="_xlnm.Print_Titles" localSheetId="2">'SO.01-2 - Multifunkčné ih...'!$119:$119</definedName>
    <definedName name="_xlnm.Print_Titles" localSheetId="3">'SO.02 - Vstupná brána s p...'!$123:$123</definedName>
    <definedName name="_xlnm.Print_Titles" localSheetId="5">'SO.03 UK - Ústredné vykur...'!$130:$130</definedName>
    <definedName name="_xlnm.Print_Titles" localSheetId="4">'SO.03-1 - Zdravotechnické...'!$121:$121</definedName>
    <definedName name="_xlnm.Print_Titles" localSheetId="6">'SO.04 - Tribúna v športov...'!$125:$125</definedName>
    <definedName name="_xlnm.Print_Area" localSheetId="0">'Rekapitulácia stavby'!$D$4:$AO$76,'Rekapitulácia stavby'!$C$82:$AQ$101</definedName>
    <definedName name="_xlnm.Print_Area" localSheetId="1">'SO.01-1 - Multifunkčné ih...'!$C$4:$J$76,'SO.01-1 - Multifunkčné ih...'!$C$82:$J$110,'SO.01-1 - Multifunkčné ih...'!$C$116:$J$238</definedName>
    <definedName name="_xlnm.Print_Area" localSheetId="2">'SO.01-2 - Multifunkčné ih...'!$C$4:$J$76,'SO.01-2 - Multifunkčné ih...'!$C$82:$J$101,'SO.01-2 - Multifunkčné ih...'!$C$107:$J$143</definedName>
    <definedName name="_xlnm.Print_Area" localSheetId="3">'SO.02 - Vstupná brána s p...'!$C$4:$J$76,'SO.02 - Vstupná brána s p...'!$C$82:$J$105,'SO.02 - Vstupná brána s p...'!$C$111:$J$159</definedName>
    <definedName name="_xlnm.Print_Area" localSheetId="5">'SO.03 UK - Ústredné vykur...'!$C$4:$J$76,'SO.03 UK - Ústredné vykur...'!$C$82:$J$112,'SO.03 UK - Ústredné vykur...'!$C$118:$J$233</definedName>
    <definedName name="_xlnm.Print_Area" localSheetId="4">'SO.03-1 - Zdravotechnické...'!$C$4:$J$76,'SO.03-1 - Zdravotechnické...'!$C$82:$J$103,'SO.03-1 - Zdravotechnické...'!$C$109:$J$158</definedName>
    <definedName name="_xlnm.Print_Area" localSheetId="6">'SO.04 - Tribúna v športov...'!$C$4:$J$76,'SO.04 - Tribúna v športov...'!$C$82:$J$107,'SO.04 - Tribúna v športov...'!$C$113:$J$169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9" i="7" l="1"/>
  <c r="J37" i="7"/>
  <c r="J36" i="7"/>
  <c r="AY100" i="1" s="1"/>
  <c r="J35" i="7"/>
  <c r="AX100" i="1" s="1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1" i="7"/>
  <c r="BH161" i="7"/>
  <c r="BG161" i="7"/>
  <c r="BE161" i="7"/>
  <c r="T161" i="7"/>
  <c r="T160" i="7"/>
  <c r="R161" i="7"/>
  <c r="R160" i="7" s="1"/>
  <c r="P161" i="7"/>
  <c r="P160" i="7"/>
  <c r="J101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F120" i="7"/>
  <c r="E118" i="7"/>
  <c r="F89" i="7"/>
  <c r="E87" i="7"/>
  <c r="J24" i="7"/>
  <c r="E24" i="7"/>
  <c r="J123" i="7" s="1"/>
  <c r="J23" i="7"/>
  <c r="J21" i="7"/>
  <c r="E21" i="7"/>
  <c r="J91" i="7" s="1"/>
  <c r="J20" i="7"/>
  <c r="J18" i="7"/>
  <c r="E18" i="7"/>
  <c r="F123" i="7" s="1"/>
  <c r="J17" i="7"/>
  <c r="J15" i="7"/>
  <c r="E15" i="7"/>
  <c r="F122" i="7" s="1"/>
  <c r="J14" i="7"/>
  <c r="J12" i="7"/>
  <c r="J120" i="7" s="1"/>
  <c r="E7" i="7"/>
  <c r="E116" i="7" s="1"/>
  <c r="J37" i="6"/>
  <c r="J36" i="6"/>
  <c r="AY99" i="1" s="1"/>
  <c r="J35" i="6"/>
  <c r="AX99" i="1"/>
  <c r="BI233" i="6"/>
  <c r="BH233" i="6"/>
  <c r="BG233" i="6"/>
  <c r="BE233" i="6"/>
  <c r="T233" i="6"/>
  <c r="R233" i="6"/>
  <c r="P233" i="6"/>
  <c r="BI232" i="6"/>
  <c r="BH232" i="6"/>
  <c r="BG232" i="6"/>
  <c r="BE232" i="6"/>
  <c r="T232" i="6"/>
  <c r="R232" i="6"/>
  <c r="P232" i="6"/>
  <c r="BI231" i="6"/>
  <c r="BH231" i="6"/>
  <c r="BG231" i="6"/>
  <c r="BE231" i="6"/>
  <c r="T231" i="6"/>
  <c r="R231" i="6"/>
  <c r="P231" i="6"/>
  <c r="BI230" i="6"/>
  <c r="BH230" i="6"/>
  <c r="BG230" i="6"/>
  <c r="BE230" i="6"/>
  <c r="T230" i="6"/>
  <c r="R230" i="6"/>
  <c r="P230" i="6"/>
  <c r="BI229" i="6"/>
  <c r="BH229" i="6"/>
  <c r="BG229" i="6"/>
  <c r="BE229" i="6"/>
  <c r="T229" i="6"/>
  <c r="R229" i="6"/>
  <c r="P229" i="6"/>
  <c r="BI228" i="6"/>
  <c r="BH228" i="6"/>
  <c r="BG228" i="6"/>
  <c r="BE228" i="6"/>
  <c r="T228" i="6"/>
  <c r="R228" i="6"/>
  <c r="P228" i="6"/>
  <c r="BI227" i="6"/>
  <c r="BH227" i="6"/>
  <c r="BG227" i="6"/>
  <c r="BE227" i="6"/>
  <c r="T227" i="6"/>
  <c r="R227" i="6"/>
  <c r="P227" i="6"/>
  <c r="BI226" i="6"/>
  <c r="BH226" i="6"/>
  <c r="BG226" i="6"/>
  <c r="BE226" i="6"/>
  <c r="T226" i="6"/>
  <c r="R226" i="6"/>
  <c r="P226" i="6"/>
  <c r="BI224" i="6"/>
  <c r="BH224" i="6"/>
  <c r="BG224" i="6"/>
  <c r="BE224" i="6"/>
  <c r="T224" i="6"/>
  <c r="T223" i="6" s="1"/>
  <c r="R224" i="6"/>
  <c r="R223" i="6"/>
  <c r="P224" i="6"/>
  <c r="P223" i="6" s="1"/>
  <c r="BI222" i="6"/>
  <c r="BH222" i="6"/>
  <c r="BG222" i="6"/>
  <c r="BE222" i="6"/>
  <c r="T222" i="6"/>
  <c r="R222" i="6"/>
  <c r="P222" i="6"/>
  <c r="BI221" i="6"/>
  <c r="BH221" i="6"/>
  <c r="BG221" i="6"/>
  <c r="BE221" i="6"/>
  <c r="T221" i="6"/>
  <c r="R221" i="6"/>
  <c r="P221" i="6"/>
  <c r="BI220" i="6"/>
  <c r="BH220" i="6"/>
  <c r="BG220" i="6"/>
  <c r="BE220" i="6"/>
  <c r="T220" i="6"/>
  <c r="R220" i="6"/>
  <c r="P220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5" i="6"/>
  <c r="BH215" i="6"/>
  <c r="BG215" i="6"/>
  <c r="BE215" i="6"/>
  <c r="T215" i="6"/>
  <c r="R215" i="6"/>
  <c r="P215" i="6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6" i="6"/>
  <c r="BH156" i="6"/>
  <c r="BG156" i="6"/>
  <c r="BE156" i="6"/>
  <c r="T156" i="6"/>
  <c r="T155" i="6" s="1"/>
  <c r="R156" i="6"/>
  <c r="R155" i="6" s="1"/>
  <c r="P156" i="6"/>
  <c r="P155" i="6" s="1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4" i="6"/>
  <c r="BH144" i="6"/>
  <c r="BG144" i="6"/>
  <c r="BE144" i="6"/>
  <c r="T144" i="6"/>
  <c r="T143" i="6" s="1"/>
  <c r="R144" i="6"/>
  <c r="R143" i="6" s="1"/>
  <c r="P144" i="6"/>
  <c r="P143" i="6" s="1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F125" i="6"/>
  <c r="E123" i="6"/>
  <c r="F89" i="6"/>
  <c r="E87" i="6"/>
  <c r="J24" i="6"/>
  <c r="E24" i="6"/>
  <c r="J92" i="6" s="1"/>
  <c r="J23" i="6"/>
  <c r="J21" i="6"/>
  <c r="E21" i="6"/>
  <c r="J91" i="6"/>
  <c r="J20" i="6"/>
  <c r="J18" i="6"/>
  <c r="E18" i="6"/>
  <c r="F128" i="6" s="1"/>
  <c r="J17" i="6"/>
  <c r="J15" i="6"/>
  <c r="E15" i="6"/>
  <c r="F91" i="6"/>
  <c r="J14" i="6"/>
  <c r="J12" i="6"/>
  <c r="J125" i="6"/>
  <c r="E7" i="6"/>
  <c r="E85" i="6" s="1"/>
  <c r="J37" i="5"/>
  <c r="J36" i="5"/>
  <c r="AY98" i="1"/>
  <c r="J35" i="5"/>
  <c r="AX98" i="1" s="1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F116" i="5"/>
  <c r="E114" i="5"/>
  <c r="F89" i="5"/>
  <c r="E87" i="5"/>
  <c r="J24" i="5"/>
  <c r="E24" i="5"/>
  <c r="J92" i="5" s="1"/>
  <c r="J23" i="5"/>
  <c r="J21" i="5"/>
  <c r="E21" i="5"/>
  <c r="J118" i="5"/>
  <c r="J20" i="5"/>
  <c r="J18" i="5"/>
  <c r="E18" i="5"/>
  <c r="F119" i="5" s="1"/>
  <c r="J17" i="5"/>
  <c r="J15" i="5"/>
  <c r="E15" i="5"/>
  <c r="F118" i="5"/>
  <c r="J14" i="5"/>
  <c r="J12" i="5"/>
  <c r="J116" i="5" s="1"/>
  <c r="E7" i="5"/>
  <c r="E112" i="5" s="1"/>
  <c r="J37" i="4"/>
  <c r="J36" i="4"/>
  <c r="AY97" i="1"/>
  <c r="J35" i="4"/>
  <c r="AX97" i="1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3" i="4"/>
  <c r="BH153" i="4"/>
  <c r="BG153" i="4"/>
  <c r="BE153" i="4"/>
  <c r="T153" i="4"/>
  <c r="T152" i="4" s="1"/>
  <c r="R153" i="4"/>
  <c r="R152" i="4" s="1"/>
  <c r="P153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F118" i="4"/>
  <c r="E116" i="4"/>
  <c r="F89" i="4"/>
  <c r="E87" i="4"/>
  <c r="J24" i="4"/>
  <c r="E24" i="4"/>
  <c r="J121" i="4"/>
  <c r="J23" i="4"/>
  <c r="J21" i="4"/>
  <c r="E21" i="4"/>
  <c r="J120" i="4" s="1"/>
  <c r="J20" i="4"/>
  <c r="J18" i="4"/>
  <c r="E18" i="4"/>
  <c r="F92" i="4"/>
  <c r="J17" i="4"/>
  <c r="J15" i="4"/>
  <c r="E15" i="4"/>
  <c r="F120" i="4" s="1"/>
  <c r="J14" i="4"/>
  <c r="J12" i="4"/>
  <c r="J118" i="4"/>
  <c r="E7" i="4"/>
  <c r="E114" i="4" s="1"/>
  <c r="J37" i="3"/>
  <c r="J36" i="3"/>
  <c r="AY96" i="1" s="1"/>
  <c r="J35" i="3"/>
  <c r="AX96" i="1"/>
  <c r="BI143" i="3"/>
  <c r="BH143" i="3"/>
  <c r="BG143" i="3"/>
  <c r="BE143" i="3"/>
  <c r="T143" i="3"/>
  <c r="T142" i="3" s="1"/>
  <c r="R143" i="3"/>
  <c r="R142" i="3"/>
  <c r="P143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F36" i="3" s="1"/>
  <c r="BG123" i="3"/>
  <c r="BE123" i="3"/>
  <c r="T123" i="3"/>
  <c r="R123" i="3"/>
  <c r="P123" i="3"/>
  <c r="F114" i="3"/>
  <c r="E112" i="3"/>
  <c r="F89" i="3"/>
  <c r="E87" i="3"/>
  <c r="J24" i="3"/>
  <c r="E24" i="3"/>
  <c r="J117" i="3" s="1"/>
  <c r="J23" i="3"/>
  <c r="J21" i="3"/>
  <c r="E21" i="3"/>
  <c r="J116" i="3"/>
  <c r="J20" i="3"/>
  <c r="J18" i="3"/>
  <c r="E18" i="3"/>
  <c r="F92" i="3" s="1"/>
  <c r="J17" i="3"/>
  <c r="J15" i="3"/>
  <c r="E15" i="3"/>
  <c r="F116" i="3"/>
  <c r="J14" i="3"/>
  <c r="J12" i="3"/>
  <c r="J114" i="3" s="1"/>
  <c r="E7" i="3"/>
  <c r="E85" i="3" s="1"/>
  <c r="J37" i="2"/>
  <c r="J36" i="2"/>
  <c r="AY95" i="1"/>
  <c r="J35" i="2"/>
  <c r="AX95" i="1" s="1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7" i="2"/>
  <c r="BH197" i="2"/>
  <c r="BG197" i="2"/>
  <c r="BE197" i="2"/>
  <c r="T197" i="2"/>
  <c r="T196" i="2"/>
  <c r="R197" i="2"/>
  <c r="R196" i="2"/>
  <c r="P197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F35" i="2" s="1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J33" i="2" s="1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F36" i="2" s="1"/>
  <c r="BG132" i="2"/>
  <c r="BE132" i="2"/>
  <c r="T132" i="2"/>
  <c r="R132" i="2"/>
  <c r="P132" i="2"/>
  <c r="F123" i="2"/>
  <c r="E121" i="2"/>
  <c r="F89" i="2"/>
  <c r="E87" i="2"/>
  <c r="J24" i="2"/>
  <c r="E24" i="2"/>
  <c r="J126" i="2"/>
  <c r="J23" i="2"/>
  <c r="J21" i="2"/>
  <c r="E21" i="2"/>
  <c r="J125" i="2"/>
  <c r="J20" i="2"/>
  <c r="J18" i="2"/>
  <c r="E18" i="2"/>
  <c r="F126" i="2"/>
  <c r="J17" i="2"/>
  <c r="J15" i="2"/>
  <c r="E15" i="2"/>
  <c r="F91" i="2"/>
  <c r="J14" i="2"/>
  <c r="J12" i="2"/>
  <c r="J123" i="2" s="1"/>
  <c r="E7" i="2"/>
  <c r="E85" i="2" s="1"/>
  <c r="L90" i="1"/>
  <c r="AM90" i="1"/>
  <c r="AM89" i="1"/>
  <c r="L89" i="1"/>
  <c r="AM87" i="1"/>
  <c r="L87" i="1"/>
  <c r="L85" i="1"/>
  <c r="L84" i="1"/>
  <c r="BK220" i="2"/>
  <c r="BK162" i="2"/>
  <c r="BK138" i="2"/>
  <c r="J210" i="2"/>
  <c r="J183" i="2"/>
  <c r="J234" i="2"/>
  <c r="J164" i="2"/>
  <c r="BK238" i="2"/>
  <c r="BK204" i="2"/>
  <c r="BK179" i="2"/>
  <c r="BK167" i="2"/>
  <c r="BK154" i="2"/>
  <c r="J139" i="2"/>
  <c r="J223" i="2"/>
  <c r="J204" i="2"/>
  <c r="J159" i="2"/>
  <c r="J178" i="2"/>
  <c r="J145" i="2"/>
  <c r="J232" i="2"/>
  <c r="BK195" i="2"/>
  <c r="BK142" i="2"/>
  <c r="J141" i="3"/>
  <c r="J135" i="3"/>
  <c r="BK138" i="3"/>
  <c r="J126" i="3"/>
  <c r="BK124" i="3"/>
  <c r="BK157" i="4"/>
  <c r="J139" i="4"/>
  <c r="J141" i="4"/>
  <c r="J129" i="4"/>
  <c r="J137" i="4"/>
  <c r="BK133" i="4"/>
  <c r="BK144" i="5"/>
  <c r="J133" i="5"/>
  <c r="J148" i="5"/>
  <c r="BK128" i="5"/>
  <c r="BK127" i="5"/>
  <c r="BK147" i="5"/>
  <c r="J135" i="5"/>
  <c r="BK213" i="6"/>
  <c r="BK207" i="6"/>
  <c r="J195" i="6"/>
  <c r="J187" i="6"/>
  <c r="BK152" i="6"/>
  <c r="J233" i="6"/>
  <c r="BK218" i="6"/>
  <c r="J204" i="6"/>
  <c r="BK198" i="6"/>
  <c r="J167" i="6"/>
  <c r="J229" i="6"/>
  <c r="J218" i="6"/>
  <c r="J207" i="6"/>
  <c r="BK202" i="6"/>
  <c r="J198" i="6"/>
  <c r="J193" i="6"/>
  <c r="J185" i="6"/>
  <c r="BK177" i="6"/>
  <c r="BK173" i="6"/>
  <c r="J164" i="6"/>
  <c r="J227" i="6"/>
  <c r="J178" i="6"/>
  <c r="BK150" i="6"/>
  <c r="BK180" i="6"/>
  <c r="BK216" i="6"/>
  <c r="BK214" i="6"/>
  <c r="J183" i="6"/>
  <c r="BK193" i="6"/>
  <c r="BK183" i="6"/>
  <c r="BK146" i="6"/>
  <c r="J184" i="6"/>
  <c r="BK144" i="6"/>
  <c r="J177" i="6"/>
  <c r="BK163" i="6"/>
  <c r="BK159" i="6"/>
  <c r="J172" i="6"/>
  <c r="J163" i="6"/>
  <c r="J142" i="6"/>
  <c r="J161" i="6"/>
  <c r="J154" i="6"/>
  <c r="BK152" i="7"/>
  <c r="J142" i="7"/>
  <c r="J168" i="7"/>
  <c r="J152" i="7"/>
  <c r="BK140" i="7"/>
  <c r="BK134" i="7"/>
  <c r="BK153" i="7"/>
  <c r="J156" i="7"/>
  <c r="J134" i="7"/>
  <c r="J164" i="7"/>
  <c r="J153" i="7"/>
  <c r="J140" i="7"/>
  <c r="BK129" i="7"/>
  <c r="J144" i="7"/>
  <c r="BK133" i="7"/>
  <c r="BK233" i="2"/>
  <c r="BK202" i="2"/>
  <c r="J186" i="2"/>
  <c r="BK156" i="2"/>
  <c r="J136" i="2"/>
  <c r="BK224" i="2"/>
  <c r="J213" i="2"/>
  <c r="BK207" i="2"/>
  <c r="BK189" i="2"/>
  <c r="J140" i="2"/>
  <c r="J235" i="2"/>
  <c r="J231" i="2"/>
  <c r="BK178" i="2"/>
  <c r="BK165" i="2"/>
  <c r="J163" i="2"/>
  <c r="BK211" i="2"/>
  <c r="J209" i="2"/>
  <c r="J206" i="2"/>
  <c r="J203" i="2"/>
  <c r="J190" i="2"/>
  <c r="J184" i="2"/>
  <c r="BK177" i="2"/>
  <c r="J170" i="2"/>
  <c r="J160" i="2"/>
  <c r="J157" i="2"/>
  <c r="BK152" i="2"/>
  <c r="BK144" i="2"/>
  <c r="J137" i="2"/>
  <c r="J225" i="2"/>
  <c r="BK222" i="2"/>
  <c r="J219" i="2"/>
  <c r="BK205" i="2"/>
  <c r="BK190" i="2"/>
  <c r="J182" i="2"/>
  <c r="BK166" i="2"/>
  <c r="J156" i="2"/>
  <c r="BK148" i="2"/>
  <c r="BK145" i="2"/>
  <c r="BK136" i="2"/>
  <c r="J167" i="2"/>
  <c r="BK151" i="2"/>
  <c r="J227" i="2"/>
  <c r="BK208" i="2"/>
  <c r="J202" i="2"/>
  <c r="J180" i="2"/>
  <c r="J172" i="2"/>
  <c r="BK157" i="2"/>
  <c r="BK133" i="2"/>
  <c r="J179" i="2"/>
  <c r="BK173" i="2"/>
  <c r="J169" i="2"/>
  <c r="J150" i="2"/>
  <c r="J238" i="2"/>
  <c r="BK237" i="2"/>
  <c r="J230" i="2"/>
  <c r="BK213" i="2"/>
  <c r="J192" i="2"/>
  <c r="J144" i="2"/>
  <c r="BK143" i="3"/>
  <c r="BK133" i="3"/>
  <c r="BK134" i="3"/>
  <c r="J138" i="3"/>
  <c r="J134" i="3"/>
  <c r="BK130" i="3"/>
  <c r="BK141" i="3"/>
  <c r="BK126" i="3"/>
  <c r="BK136" i="3"/>
  <c r="BK128" i="3"/>
  <c r="J125" i="3"/>
  <c r="BK123" i="3"/>
  <c r="J145" i="4"/>
  <c r="J159" i="4"/>
  <c r="J150" i="4"/>
  <c r="BK151" i="4"/>
  <c r="J146" i="4"/>
  <c r="J134" i="4"/>
  <c r="J156" i="4"/>
  <c r="J144" i="4"/>
  <c r="J135" i="4"/>
  <c r="BK146" i="4"/>
  <c r="BK138" i="4"/>
  <c r="BK134" i="4"/>
  <c r="BK127" i="4"/>
  <c r="BK137" i="4"/>
  <c r="J128" i="4"/>
  <c r="J150" i="5"/>
  <c r="J143" i="5"/>
  <c r="J136" i="5"/>
  <c r="BK156" i="5"/>
  <c r="BK152" i="5"/>
  <c r="J141" i="5"/>
  <c r="BK125" i="5"/>
  <c r="BK139" i="5"/>
  <c r="BK155" i="5"/>
  <c r="J151" i="5"/>
  <c r="BK140" i="5"/>
  <c r="J128" i="5"/>
  <c r="J125" i="5"/>
  <c r="J129" i="5"/>
  <c r="J137" i="6"/>
  <c r="BK197" i="6"/>
  <c r="BK184" i="6"/>
  <c r="J150" i="6"/>
  <c r="J224" i="6"/>
  <c r="BK211" i="6"/>
  <c r="J203" i="6"/>
  <c r="BK168" i="6"/>
  <c r="BK230" i="6"/>
  <c r="J228" i="6"/>
  <c r="BK217" i="6"/>
  <c r="J208" i="6"/>
  <c r="BK206" i="6"/>
  <c r="J200" i="6"/>
  <c r="J194" i="6"/>
  <c r="J186" i="6"/>
  <c r="BK182" i="6"/>
  <c r="J176" i="6"/>
  <c r="BK171" i="6"/>
  <c r="BK165" i="6"/>
  <c r="BK187" i="6"/>
  <c r="BK162" i="6"/>
  <c r="J138" i="6"/>
  <c r="BK175" i="6"/>
  <c r="J174" i="6"/>
  <c r="J213" i="6"/>
  <c r="BK200" i="6"/>
  <c r="J199" i="6"/>
  <c r="BK185" i="6"/>
  <c r="BK178" i="6"/>
  <c r="BK142" i="6"/>
  <c r="BK189" i="6"/>
  <c r="BK148" i="6"/>
  <c r="J146" i="6"/>
  <c r="BK170" i="6"/>
  <c r="BK167" i="6"/>
  <c r="J171" i="6"/>
  <c r="J148" i="6"/>
  <c r="BK141" i="6"/>
  <c r="J159" i="6"/>
  <c r="BK156" i="7"/>
  <c r="BK144" i="7"/>
  <c r="J131" i="7"/>
  <c r="BK164" i="7"/>
  <c r="BK147" i="7"/>
  <c r="BK139" i="7"/>
  <c r="BK169" i="7"/>
  <c r="J155" i="7"/>
  <c r="BK161" i="7"/>
  <c r="J149" i="7"/>
  <c r="J133" i="7"/>
  <c r="J161" i="7"/>
  <c r="BK151" i="7"/>
  <c r="BK149" i="7"/>
  <c r="J137" i="7"/>
  <c r="J148" i="7"/>
  <c r="J129" i="7"/>
  <c r="BK219" i="2"/>
  <c r="J187" i="2"/>
  <c r="BK158" i="2"/>
  <c r="J132" i="2"/>
  <c r="BK217" i="2"/>
  <c r="J191" i="2"/>
  <c r="AS94" i="1"/>
  <c r="BK232" i="2"/>
  <c r="BK210" i="2"/>
  <c r="J207" i="2"/>
  <c r="J201" i="2"/>
  <c r="BK187" i="2"/>
  <c r="J173" i="2"/>
  <c r="J166" i="2"/>
  <c r="J155" i="2"/>
  <c r="J146" i="2"/>
  <c r="J141" i="2"/>
  <c r="J226" i="2"/>
  <c r="J222" i="2"/>
  <c r="J211" i="2"/>
  <c r="BK186" i="2"/>
  <c r="BK169" i="2"/>
  <c r="BK155" i="2"/>
  <c r="BK146" i="2"/>
  <c r="BK140" i="2"/>
  <c r="BK230" i="2"/>
  <c r="J217" i="2"/>
  <c r="BK203" i="2"/>
  <c r="BK171" i="2"/>
  <c r="J138" i="2"/>
  <c r="BK181" i="2"/>
  <c r="BK170" i="2"/>
  <c r="J162" i="2"/>
  <c r="BK135" i="2"/>
  <c r="J237" i="2"/>
  <c r="BK228" i="2"/>
  <c r="BK194" i="2"/>
  <c r="BK174" i="2"/>
  <c r="J134" i="2"/>
  <c r="J132" i="3"/>
  <c r="J123" i="3"/>
  <c r="BK159" i="4"/>
  <c r="J158" i="4"/>
  <c r="BK148" i="4"/>
  <c r="BK145" i="4"/>
  <c r="J127" i="4"/>
  <c r="BK156" i="4"/>
  <c r="J131" i="4"/>
  <c r="BK139" i="4"/>
  <c r="J130" i="4"/>
  <c r="J138" i="4"/>
  <c r="J153" i="5"/>
  <c r="BK137" i="5"/>
  <c r="BK157" i="5"/>
  <c r="BK150" i="5"/>
  <c r="J134" i="5"/>
  <c r="BK129" i="5"/>
  <c r="J146" i="5"/>
  <c r="BK138" i="5"/>
  <c r="J142" i="5"/>
  <c r="BK132" i="5"/>
  <c r="BK196" i="6"/>
  <c r="BK188" i="6"/>
  <c r="BK176" i="6"/>
  <c r="J197" i="6"/>
  <c r="J191" i="6"/>
  <c r="BK179" i="6"/>
  <c r="J141" i="6"/>
  <c r="J162" i="6"/>
  <c r="BK156" i="6"/>
  <c r="J169" i="6"/>
  <c r="J147" i="6"/>
  <c r="J139" i="6"/>
  <c r="J156" i="6"/>
  <c r="BK134" i="6"/>
  <c r="J145" i="7"/>
  <c r="J139" i="7"/>
  <c r="J158" i="7"/>
  <c r="BK142" i="7"/>
  <c r="J136" i="7"/>
  <c r="J157" i="7"/>
  <c r="BK165" i="7"/>
  <c r="BK155" i="7"/>
  <c r="J138" i="7"/>
  <c r="BK131" i="7"/>
  <c r="BK157" i="7"/>
  <c r="J150" i="7"/>
  <c r="J141" i="7"/>
  <c r="BK132" i="7"/>
  <c r="J132" i="7"/>
  <c r="J130" i="7"/>
  <c r="BK235" i="2"/>
  <c r="BK218" i="2"/>
  <c r="J194" i="2"/>
  <c r="BK163" i="2"/>
  <c r="BK137" i="2"/>
  <c r="J218" i="2"/>
  <c r="J208" i="2"/>
  <c r="BK192" i="2"/>
  <c r="J177" i="2"/>
  <c r="J221" i="2"/>
  <c r="BK212" i="2"/>
  <c r="BK180" i="2"/>
  <c r="BK164" i="2"/>
  <c r="J154" i="2"/>
  <c r="BK147" i="2"/>
  <c r="BK141" i="2"/>
  <c r="BK132" i="2"/>
  <c r="BK227" i="2"/>
  <c r="J197" i="2"/>
  <c r="J181" i="2"/>
  <c r="J143" i="2"/>
  <c r="J139" i="3"/>
  <c r="J127" i="3"/>
  <c r="J124" i="3"/>
  <c r="BK137" i="3"/>
  <c r="BK132" i="3"/>
  <c r="J143" i="3"/>
  <c r="BK139" i="3"/>
  <c r="J136" i="3"/>
  <c r="J128" i="3"/>
  <c r="J131" i="3"/>
  <c r="BK127" i="3"/>
  <c r="J133" i="3"/>
  <c r="BK153" i="4"/>
  <c r="BK144" i="4"/>
  <c r="J151" i="4"/>
  <c r="J153" i="4"/>
  <c r="BK147" i="4"/>
  <c r="BK141" i="4"/>
  <c r="BK129" i="4"/>
  <c r="J147" i="4"/>
  <c r="BK234" i="2"/>
  <c r="BK201" i="2"/>
  <c r="J185" i="2"/>
  <c r="BK159" i="2"/>
  <c r="J148" i="2"/>
  <c r="BK134" i="2"/>
  <c r="BK231" i="2"/>
  <c r="J212" i="2"/>
  <c r="J195" i="2"/>
  <c r="BK184" i="2"/>
  <c r="J176" i="2"/>
  <c r="J220" i="2"/>
  <c r="BK209" i="2"/>
  <c r="BK200" i="2"/>
  <c r="BK185" i="2"/>
  <c r="BK172" i="2"/>
  <c r="J158" i="2"/>
  <c r="BK150" i="2"/>
  <c r="BK143" i="2"/>
  <c r="J135" i="2"/>
  <c r="J161" i="2"/>
  <c r="BK229" i="2"/>
  <c r="BK226" i="2"/>
  <c r="J216" i="2"/>
  <c r="J205" i="2"/>
  <c r="BK191" i="2"/>
  <c r="J174" i="2"/>
  <c r="J165" i="2"/>
  <c r="J153" i="2"/>
  <c r="BK140" i="3"/>
  <c r="J140" i="3"/>
  <c r="BK125" i="3"/>
  <c r="BK135" i="3"/>
  <c r="J130" i="3"/>
  <c r="J137" i="3"/>
  <c r="BK131" i="3"/>
  <c r="J157" i="4"/>
  <c r="J140" i="4"/>
  <c r="BK158" i="4"/>
  <c r="BK150" i="4"/>
  <c r="J143" i="4"/>
  <c r="J132" i="4"/>
  <c r="J148" i="4"/>
  <c r="BK143" i="4"/>
  <c r="J133" i="4"/>
  <c r="BK132" i="4"/>
  <c r="BK140" i="4"/>
  <c r="BK135" i="4"/>
  <c r="BK128" i="4"/>
  <c r="BK131" i="4"/>
  <c r="BK158" i="5"/>
  <c r="BK141" i="5"/>
  <c r="J138" i="5"/>
  <c r="BK134" i="5"/>
  <c r="J155" i="5"/>
  <c r="BK151" i="5"/>
  <c r="BK142" i="5"/>
  <c r="J139" i="5"/>
  <c r="J147" i="5"/>
  <c r="BK136" i="5"/>
  <c r="J152" i="5"/>
  <c r="J158" i="5"/>
  <c r="BK143" i="5"/>
  <c r="BK135" i="5"/>
  <c r="J127" i="5"/>
  <c r="BK133" i="5"/>
  <c r="J126" i="5"/>
  <c r="J135" i="6"/>
  <c r="J165" i="6"/>
  <c r="BK205" i="6"/>
  <c r="BK191" i="6"/>
  <c r="J182" i="6"/>
  <c r="J196" i="6"/>
  <c r="BK181" i="6"/>
  <c r="BK147" i="6"/>
  <c r="BK172" i="6"/>
  <c r="J160" i="6"/>
  <c r="BK154" i="6"/>
  <c r="J153" i="6"/>
  <c r="J168" i="6"/>
  <c r="BK137" i="6"/>
  <c r="BK150" i="7"/>
  <c r="BK141" i="7"/>
  <c r="J169" i="7"/>
  <c r="J154" i="7"/>
  <c r="BK145" i="7"/>
  <c r="BK158" i="7"/>
  <c r="BK148" i="7"/>
  <c r="J151" i="7"/>
  <c r="BK168" i="7"/>
  <c r="BK154" i="7"/>
  <c r="J146" i="7"/>
  <c r="BK138" i="7"/>
  <c r="BK137" i="7"/>
  <c r="BK146" i="7"/>
  <c r="BK130" i="7"/>
  <c r="J233" i="2"/>
  <c r="BK197" i="2"/>
  <c r="BK182" i="2"/>
  <c r="BK153" i="2"/>
  <c r="J147" i="2"/>
  <c r="BK225" i="2"/>
  <c r="J229" i="2"/>
  <c r="BK223" i="2"/>
  <c r="BK221" i="2"/>
  <c r="BK216" i="2"/>
  <c r="J189" i="2"/>
  <c r="BK183" i="2"/>
  <c r="J171" i="2"/>
  <c r="BK160" i="2"/>
  <c r="J151" i="2"/>
  <c r="J142" i="2"/>
  <c r="J133" i="2"/>
  <c r="J152" i="2"/>
  <c r="J228" i="2"/>
  <c r="J224" i="2"/>
  <c r="BK206" i="2"/>
  <c r="J200" i="2"/>
  <c r="BK176" i="2"/>
  <c r="BK161" i="2"/>
  <c r="BK139" i="2"/>
  <c r="F37" i="2"/>
  <c r="BK130" i="4"/>
  <c r="J157" i="5"/>
  <c r="BK146" i="5"/>
  <c r="J132" i="5"/>
  <c r="BK153" i="5"/>
  <c r="BK145" i="5"/>
  <c r="J140" i="5"/>
  <c r="J144" i="5"/>
  <c r="BK148" i="5"/>
  <c r="J156" i="5"/>
  <c r="J145" i="5"/>
  <c r="J137" i="5"/>
  <c r="BK126" i="5"/>
  <c r="BK231" i="6"/>
  <c r="BK227" i="6"/>
  <c r="J226" i="6"/>
  <c r="BK224" i="6"/>
  <c r="BK221" i="6"/>
  <c r="J220" i="6"/>
  <c r="J215" i="6"/>
  <c r="BK212" i="6"/>
  <c r="J211" i="6"/>
  <c r="BK209" i="6"/>
  <c r="BK138" i="6"/>
  <c r="J136" i="6"/>
  <c r="J230" i="6"/>
  <c r="BK153" i="6"/>
  <c r="J152" i="6"/>
  <c r="BK233" i="6"/>
  <c r="J232" i="6"/>
  <c r="J231" i="6"/>
  <c r="BK229" i="6"/>
  <c r="BK228" i="6"/>
  <c r="BK226" i="6"/>
  <c r="BK222" i="6"/>
  <c r="J221" i="6"/>
  <c r="BK220" i="6"/>
  <c r="J217" i="6"/>
  <c r="J216" i="6"/>
  <c r="BK215" i="6"/>
  <c r="J212" i="6"/>
  <c r="BK208" i="6"/>
  <c r="J206" i="6"/>
  <c r="BK204" i="6"/>
  <c r="BK190" i="6"/>
  <c r="BK186" i="6"/>
  <c r="BK151" i="6"/>
  <c r="BK232" i="6"/>
  <c r="J214" i="6"/>
  <c r="J205" i="6"/>
  <c r="J202" i="6"/>
  <c r="J180" i="6"/>
  <c r="J222" i="6"/>
  <c r="J209" i="6"/>
  <c r="BK203" i="6"/>
  <c r="BK199" i="6"/>
  <c r="J188" i="6"/>
  <c r="J181" i="6"/>
  <c r="J175" i="6"/>
  <c r="J170" i="6"/>
  <c r="BK161" i="6"/>
  <c r="J189" i="6"/>
  <c r="J151" i="6"/>
  <c r="BK135" i="6"/>
  <c r="J134" i="6"/>
  <c r="BK195" i="6"/>
  <c r="BK139" i="6"/>
  <c r="BK174" i="6"/>
  <c r="J190" i="6"/>
  <c r="J179" i="6"/>
  <c r="BK140" i="6"/>
  <c r="BK194" i="6"/>
  <c r="BK136" i="6"/>
  <c r="J140" i="6"/>
  <c r="BK169" i="6"/>
  <c r="J173" i="6"/>
  <c r="BK164" i="6"/>
  <c r="J144" i="6"/>
  <c r="BK160" i="6"/>
  <c r="J147" i="7"/>
  <c r="BK136" i="7"/>
  <c r="J165" i="7"/>
  <c r="P149" i="2" l="1"/>
  <c r="BK175" i="2"/>
  <c r="J175" i="2" s="1"/>
  <c r="J101" i="2" s="1"/>
  <c r="T188" i="2"/>
  <c r="R215" i="2"/>
  <c r="R214" i="2"/>
  <c r="R122" i="3"/>
  <c r="P126" i="4"/>
  <c r="R136" i="4"/>
  <c r="R149" i="4"/>
  <c r="T149" i="5"/>
  <c r="R129" i="3"/>
  <c r="BK136" i="4"/>
  <c r="J136" i="4"/>
  <c r="J99" i="4" s="1"/>
  <c r="BK149" i="4"/>
  <c r="J149" i="4"/>
  <c r="J101" i="4" s="1"/>
  <c r="R131" i="5"/>
  <c r="P129" i="3"/>
  <c r="T155" i="4"/>
  <c r="T154" i="4"/>
  <c r="P131" i="5"/>
  <c r="P124" i="5"/>
  <c r="P123" i="5" s="1"/>
  <c r="P149" i="5"/>
  <c r="T149" i="2"/>
  <c r="T168" i="2"/>
  <c r="P188" i="2"/>
  <c r="P193" i="2"/>
  <c r="T215" i="2"/>
  <c r="T214" i="2"/>
  <c r="BK129" i="3"/>
  <c r="J129" i="3" s="1"/>
  <c r="J99" i="3" s="1"/>
  <c r="R126" i="4"/>
  <c r="T136" i="4"/>
  <c r="P149" i="4"/>
  <c r="T124" i="5"/>
  <c r="T123" i="5"/>
  <c r="T131" i="2"/>
  <c r="BK168" i="2"/>
  <c r="J168" i="2"/>
  <c r="J100" i="2"/>
  <c r="BK188" i="2"/>
  <c r="J188" i="2"/>
  <c r="J102" i="2" s="1"/>
  <c r="R193" i="2"/>
  <c r="T199" i="2"/>
  <c r="T198" i="2" s="1"/>
  <c r="BK236" i="2"/>
  <c r="J236" i="2"/>
  <c r="J109" i="2" s="1"/>
  <c r="T126" i="4"/>
  <c r="P142" i="4"/>
  <c r="T149" i="4"/>
  <c r="BK124" i="5"/>
  <c r="J124" i="5" s="1"/>
  <c r="J98" i="5" s="1"/>
  <c r="R124" i="5"/>
  <c r="R123" i="5" s="1"/>
  <c r="R154" i="5"/>
  <c r="BK131" i="2"/>
  <c r="R175" i="2"/>
  <c r="P215" i="2"/>
  <c r="P214" i="2" s="1"/>
  <c r="T129" i="3"/>
  <c r="BK149" i="5"/>
  <c r="J149" i="5" s="1"/>
  <c r="J101" i="5" s="1"/>
  <c r="P131" i="2"/>
  <c r="T175" i="2"/>
  <c r="BK199" i="2"/>
  <c r="J199" i="2" s="1"/>
  <c r="J106" i="2" s="1"/>
  <c r="T236" i="2"/>
  <c r="P122" i="3"/>
  <c r="P121" i="3"/>
  <c r="P120" i="3" s="1"/>
  <c r="AU96" i="1" s="1"/>
  <c r="T142" i="4"/>
  <c r="R149" i="5"/>
  <c r="BK133" i="6"/>
  <c r="J133" i="6"/>
  <c r="J98" i="6" s="1"/>
  <c r="R158" i="6"/>
  <c r="R157" i="6" s="1"/>
  <c r="T131" i="5"/>
  <c r="T154" i="5"/>
  <c r="T130" i="5" s="1"/>
  <c r="BK158" i="6"/>
  <c r="J158" i="6" s="1"/>
  <c r="J104" i="6" s="1"/>
  <c r="P158" i="6"/>
  <c r="T158" i="6"/>
  <c r="BK192" i="6"/>
  <c r="J192" i="6"/>
  <c r="J106" i="6"/>
  <c r="BK201" i="6"/>
  <c r="J201" i="6" s="1"/>
  <c r="J107" i="6" s="1"/>
  <c r="R210" i="6"/>
  <c r="R219" i="6"/>
  <c r="P225" i="6"/>
  <c r="R149" i="2"/>
  <c r="P175" i="2"/>
  <c r="T193" i="2"/>
  <c r="BK215" i="2"/>
  <c r="BK214" i="2"/>
  <c r="J214" i="2" s="1"/>
  <c r="J107" i="2" s="1"/>
  <c r="R236" i="2"/>
  <c r="T122" i="3"/>
  <c r="T121" i="3"/>
  <c r="T120" i="3" s="1"/>
  <c r="P136" i="4"/>
  <c r="BK155" i="4"/>
  <c r="J155" i="4" s="1"/>
  <c r="J104" i="4" s="1"/>
  <c r="R145" i="6"/>
  <c r="P149" i="6"/>
  <c r="P166" i="6"/>
  <c r="R192" i="6"/>
  <c r="R201" i="6"/>
  <c r="P210" i="6"/>
  <c r="BK219" i="6"/>
  <c r="J219" i="6"/>
  <c r="J109" i="6" s="1"/>
  <c r="T219" i="6"/>
  <c r="BK225" i="6"/>
  <c r="J225" i="6" s="1"/>
  <c r="J111" i="6" s="1"/>
  <c r="R225" i="6"/>
  <c r="BK128" i="7"/>
  <c r="BK135" i="7"/>
  <c r="J135" i="7" s="1"/>
  <c r="J99" i="7" s="1"/>
  <c r="BK143" i="7"/>
  <c r="J143" i="7" s="1"/>
  <c r="J100" i="7" s="1"/>
  <c r="R163" i="7"/>
  <c r="R162" i="7" s="1"/>
  <c r="P167" i="7"/>
  <c r="P166" i="7" s="1"/>
  <c r="R131" i="2"/>
  <c r="P168" i="2"/>
  <c r="R188" i="2"/>
  <c r="P199" i="2"/>
  <c r="P198" i="2"/>
  <c r="P236" i="2"/>
  <c r="BK142" i="4"/>
  <c r="BK125" i="4" s="1"/>
  <c r="P155" i="4"/>
  <c r="P154" i="4" s="1"/>
  <c r="BK131" i="5"/>
  <c r="J131" i="5"/>
  <c r="J100" i="5" s="1"/>
  <c r="P133" i="6"/>
  <c r="P132" i="6" s="1"/>
  <c r="P145" i="6"/>
  <c r="BK149" i="6"/>
  <c r="J149" i="6" s="1"/>
  <c r="J101" i="6" s="1"/>
  <c r="R166" i="6"/>
  <c r="T192" i="6"/>
  <c r="BK210" i="6"/>
  <c r="J210" i="6"/>
  <c r="J108" i="6"/>
  <c r="T128" i="7"/>
  <c r="T127" i="7" s="1"/>
  <c r="T135" i="7"/>
  <c r="T143" i="7"/>
  <c r="P163" i="7"/>
  <c r="P162" i="7" s="1"/>
  <c r="BK167" i="7"/>
  <c r="BK166" i="7"/>
  <c r="J166" i="7" s="1"/>
  <c r="J105" i="7" s="1"/>
  <c r="P154" i="5"/>
  <c r="R133" i="6"/>
  <c r="R132" i="6"/>
  <c r="R131" i="6" s="1"/>
  <c r="BK145" i="6"/>
  <c r="J145" i="6"/>
  <c r="J100" i="6" s="1"/>
  <c r="R149" i="6"/>
  <c r="T166" i="6"/>
  <c r="T201" i="6"/>
  <c r="P128" i="7"/>
  <c r="P135" i="7"/>
  <c r="P143" i="7"/>
  <c r="R167" i="7"/>
  <c r="R166" i="7" s="1"/>
  <c r="BK149" i="2"/>
  <c r="J149" i="2"/>
  <c r="J99" i="2" s="1"/>
  <c r="R168" i="2"/>
  <c r="BK193" i="2"/>
  <c r="J193" i="2"/>
  <c r="J103" i="2"/>
  <c r="R199" i="2"/>
  <c r="R198" i="2" s="1"/>
  <c r="BK122" i="3"/>
  <c r="J122" i="3" s="1"/>
  <c r="J98" i="3" s="1"/>
  <c r="BK126" i="4"/>
  <c r="J126" i="4"/>
  <c r="J98" i="4"/>
  <c r="R142" i="4"/>
  <c r="R155" i="4"/>
  <c r="R154" i="4"/>
  <c r="BK154" i="5"/>
  <c r="J154" i="5"/>
  <c r="J102" i="5" s="1"/>
  <c r="T133" i="6"/>
  <c r="T145" i="6"/>
  <c r="T149" i="6"/>
  <c r="BK166" i="6"/>
  <c r="J166" i="6"/>
  <c r="J105" i="6" s="1"/>
  <c r="P192" i="6"/>
  <c r="P201" i="6"/>
  <c r="T210" i="6"/>
  <c r="P219" i="6"/>
  <c r="T225" i="6"/>
  <c r="R128" i="7"/>
  <c r="R135" i="7"/>
  <c r="R127" i="7" s="1"/>
  <c r="R126" i="7" s="1"/>
  <c r="R143" i="7"/>
  <c r="BK163" i="7"/>
  <c r="J163" i="7"/>
  <c r="J104" i="7" s="1"/>
  <c r="T163" i="7"/>
  <c r="T162" i="7"/>
  <c r="T167" i="7"/>
  <c r="T166" i="7"/>
  <c r="BK196" i="2"/>
  <c r="J196" i="2" s="1"/>
  <c r="J104" i="2" s="1"/>
  <c r="BK142" i="3"/>
  <c r="J142" i="3" s="1"/>
  <c r="J100" i="3" s="1"/>
  <c r="BK152" i="4"/>
  <c r="J152" i="4"/>
  <c r="J102" i="4" s="1"/>
  <c r="BK143" i="6"/>
  <c r="BK132" i="6" s="1"/>
  <c r="J143" i="6"/>
  <c r="J99" i="6" s="1"/>
  <c r="BK155" i="6"/>
  <c r="J155" i="6"/>
  <c r="J102" i="6"/>
  <c r="BK223" i="6"/>
  <c r="J223" i="6" s="1"/>
  <c r="J110" i="6" s="1"/>
  <c r="BK160" i="7"/>
  <c r="J160" i="7" s="1"/>
  <c r="J102" i="7" s="1"/>
  <c r="E85" i="7"/>
  <c r="J92" i="7"/>
  <c r="J122" i="7"/>
  <c r="BF136" i="7"/>
  <c r="BF129" i="7"/>
  <c r="BF134" i="7"/>
  <c r="BF137" i="7"/>
  <c r="BK157" i="6"/>
  <c r="J157" i="6"/>
  <c r="J103" i="6"/>
  <c r="F92" i="7"/>
  <c r="BF139" i="7"/>
  <c r="BF142" i="7"/>
  <c r="J89" i="7"/>
  <c r="BF130" i="7"/>
  <c r="BF141" i="7"/>
  <c r="F91" i="7"/>
  <c r="BF145" i="7"/>
  <c r="BF148" i="7"/>
  <c r="BF156" i="7"/>
  <c r="BF158" i="7"/>
  <c r="BF140" i="7"/>
  <c r="BF152" i="7"/>
  <c r="BF153" i="7"/>
  <c r="BF154" i="7"/>
  <c r="BF164" i="7"/>
  <c r="BF146" i="7"/>
  <c r="BF147" i="7"/>
  <c r="BF149" i="7"/>
  <c r="BF155" i="7"/>
  <c r="BF157" i="7"/>
  <c r="BF144" i="7"/>
  <c r="BF150" i="7"/>
  <c r="BF169" i="7"/>
  <c r="BF131" i="7"/>
  <c r="BF132" i="7"/>
  <c r="BF133" i="7"/>
  <c r="BF138" i="7"/>
  <c r="BF151" i="7"/>
  <c r="BF161" i="7"/>
  <c r="BF165" i="7"/>
  <c r="BF168" i="7"/>
  <c r="J89" i="6"/>
  <c r="F92" i="6"/>
  <c r="J127" i="6"/>
  <c r="BF135" i="6"/>
  <c r="BF164" i="6"/>
  <c r="J128" i="6"/>
  <c r="BF152" i="6"/>
  <c r="BF159" i="6"/>
  <c r="BF162" i="6"/>
  <c r="BF168" i="6"/>
  <c r="BF172" i="6"/>
  <c r="F127" i="6"/>
  <c r="BF154" i="6"/>
  <c r="BF165" i="6"/>
  <c r="BF178" i="6"/>
  <c r="E121" i="6"/>
  <c r="BF141" i="6"/>
  <c r="BF142" i="6"/>
  <c r="BF144" i="6"/>
  <c r="BF176" i="6"/>
  <c r="BF177" i="6"/>
  <c r="BF179" i="6"/>
  <c r="BF134" i="6"/>
  <c r="BF140" i="6"/>
  <c r="BF148" i="6"/>
  <c r="BF150" i="6"/>
  <c r="BF174" i="6"/>
  <c r="BF180" i="6"/>
  <c r="BF183" i="6"/>
  <c r="BF185" i="6"/>
  <c r="BF193" i="6"/>
  <c r="BF137" i="6"/>
  <c r="BF182" i="6"/>
  <c r="BF188" i="6"/>
  <c r="BF190" i="6"/>
  <c r="BF191" i="6"/>
  <c r="BF197" i="6"/>
  <c r="BF206" i="6"/>
  <c r="BF138" i="6"/>
  <c r="BF217" i="6"/>
  <c r="BF196" i="6"/>
  <c r="BF202" i="6"/>
  <c r="BF203" i="6"/>
  <c r="BF207" i="6"/>
  <c r="BF211" i="6"/>
  <c r="BK123" i="5"/>
  <c r="BF146" i="6"/>
  <c r="BF153" i="6"/>
  <c r="BF156" i="6"/>
  <c r="BF161" i="6"/>
  <c r="BF167" i="6"/>
  <c r="BF181" i="6"/>
  <c r="BF184" i="6"/>
  <c r="BF187" i="6"/>
  <c r="BF195" i="6"/>
  <c r="BF204" i="6"/>
  <c r="BF136" i="6"/>
  <c r="BF147" i="6"/>
  <c r="BF163" i="6"/>
  <c r="BF169" i="6"/>
  <c r="BK130" i="5"/>
  <c r="J130" i="5" s="1"/>
  <c r="J99" i="5" s="1"/>
  <c r="BF160" i="6"/>
  <c r="BF170" i="6"/>
  <c r="BF171" i="6"/>
  <c r="BF173" i="6"/>
  <c r="BF186" i="6"/>
  <c r="BF189" i="6"/>
  <c r="BF220" i="6"/>
  <c r="BF221" i="6"/>
  <c r="BF151" i="6"/>
  <c r="BF175" i="6"/>
  <c r="BF194" i="6"/>
  <c r="BF199" i="6"/>
  <c r="BF209" i="6"/>
  <c r="BF213" i="6"/>
  <c r="BF226" i="6"/>
  <c r="BF229" i="6"/>
  <c r="BF231" i="6"/>
  <c r="BF232" i="6"/>
  <c r="BF233" i="6"/>
  <c r="BF198" i="6"/>
  <c r="BF200" i="6"/>
  <c r="BF205" i="6"/>
  <c r="BF212" i="6"/>
  <c r="BF214" i="6"/>
  <c r="BF215" i="6"/>
  <c r="BF218" i="6"/>
  <c r="BF224" i="6"/>
  <c r="BF227" i="6"/>
  <c r="BF228" i="6"/>
  <c r="BF230" i="6"/>
  <c r="BF139" i="6"/>
  <c r="BF216" i="6"/>
  <c r="BF222" i="6"/>
  <c r="BF208" i="6"/>
  <c r="J89" i="5"/>
  <c r="F92" i="5"/>
  <c r="J119" i="5"/>
  <c r="BF129" i="5"/>
  <c r="BF135" i="5"/>
  <c r="BF137" i="5"/>
  <c r="J91" i="5"/>
  <c r="BF125" i="5"/>
  <c r="BF134" i="5"/>
  <c r="BF146" i="5"/>
  <c r="BF152" i="5"/>
  <c r="BF153" i="5"/>
  <c r="BF155" i="5"/>
  <c r="BF139" i="5"/>
  <c r="BF142" i="5"/>
  <c r="E85" i="5"/>
  <c r="BF140" i="5"/>
  <c r="BF128" i="5"/>
  <c r="BF141" i="5"/>
  <c r="BF144" i="5"/>
  <c r="BF147" i="5"/>
  <c r="BF150" i="5"/>
  <c r="BF151" i="5"/>
  <c r="BF156" i="5"/>
  <c r="BF158" i="5"/>
  <c r="F91" i="5"/>
  <c r="BF126" i="5"/>
  <c r="BF127" i="5"/>
  <c r="BF132" i="5"/>
  <c r="BF133" i="5"/>
  <c r="BF136" i="5"/>
  <c r="BF138" i="5"/>
  <c r="BF143" i="5"/>
  <c r="BF145" i="5"/>
  <c r="BF148" i="5"/>
  <c r="BF157" i="5"/>
  <c r="BK121" i="3"/>
  <c r="J121" i="3"/>
  <c r="J97" i="3" s="1"/>
  <c r="J89" i="4"/>
  <c r="J92" i="4"/>
  <c r="F121" i="4"/>
  <c r="BF137" i="4"/>
  <c r="BF138" i="4"/>
  <c r="BF131" i="4"/>
  <c r="F91" i="4"/>
  <c r="BF133" i="4"/>
  <c r="BF135" i="4"/>
  <c r="BF143" i="4"/>
  <c r="J91" i="4"/>
  <c r="BF140" i="4"/>
  <c r="BF146" i="4"/>
  <c r="E85" i="4"/>
  <c r="BF128" i="4"/>
  <c r="BF127" i="4"/>
  <c r="BF129" i="4"/>
  <c r="BF130" i="4"/>
  <c r="BF132" i="4"/>
  <c r="BF134" i="4"/>
  <c r="BF141" i="4"/>
  <c r="BF144" i="4"/>
  <c r="BF150" i="4"/>
  <c r="BF139" i="4"/>
  <c r="BF147" i="4"/>
  <c r="BF148" i="4"/>
  <c r="BF153" i="4"/>
  <c r="BF145" i="4"/>
  <c r="BF151" i="4"/>
  <c r="BF156" i="4"/>
  <c r="BF158" i="4"/>
  <c r="BF157" i="4"/>
  <c r="BF159" i="4"/>
  <c r="J131" i="2"/>
  <c r="J98" i="2" s="1"/>
  <c r="J215" i="2"/>
  <c r="J108" i="2"/>
  <c r="J89" i="3"/>
  <c r="J92" i="3"/>
  <c r="BK198" i="2"/>
  <c r="J198" i="2"/>
  <c r="J105" i="2"/>
  <c r="BF130" i="3"/>
  <c r="E110" i="3"/>
  <c r="F91" i="3"/>
  <c r="J91" i="3"/>
  <c r="F117" i="3"/>
  <c r="BF123" i="3"/>
  <c r="BF133" i="3"/>
  <c r="BF132" i="3"/>
  <c r="BF141" i="3"/>
  <c r="BF124" i="3"/>
  <c r="BF126" i="3"/>
  <c r="BF139" i="3"/>
  <c r="BF140" i="3"/>
  <c r="BF131" i="3"/>
  <c r="BF135" i="3"/>
  <c r="BF137" i="3"/>
  <c r="BF127" i="3"/>
  <c r="BF136" i="3"/>
  <c r="BF143" i="3"/>
  <c r="BF125" i="3"/>
  <c r="BF128" i="3"/>
  <c r="BF134" i="3"/>
  <c r="BF138" i="3"/>
  <c r="BC96" i="1"/>
  <c r="F125" i="2"/>
  <c r="BF179" i="2"/>
  <c r="BF184" i="2"/>
  <c r="BF185" i="2"/>
  <c r="BF203" i="2"/>
  <c r="BF204" i="2"/>
  <c r="BF209" i="2"/>
  <c r="BF211" i="2"/>
  <c r="J92" i="2"/>
  <c r="BF132" i="2"/>
  <c r="J91" i="2"/>
  <c r="BF138" i="2"/>
  <c r="BF141" i="2"/>
  <c r="BF160" i="2"/>
  <c r="BF163" i="2"/>
  <c r="BF166" i="2"/>
  <c r="BF176" i="2"/>
  <c r="BF180" i="2"/>
  <c r="BF237" i="2"/>
  <c r="E119" i="2"/>
  <c r="BF154" i="2"/>
  <c r="BF156" i="2"/>
  <c r="BF159" i="2"/>
  <c r="BF177" i="2"/>
  <c r="BF178" i="2"/>
  <c r="BF181" i="2"/>
  <c r="BF182" i="2"/>
  <c r="BF186" i="2"/>
  <c r="BF189" i="2"/>
  <c r="BF195" i="2"/>
  <c r="BF200" i="2"/>
  <c r="BF201" i="2"/>
  <c r="BF205" i="2"/>
  <c r="BF207" i="2"/>
  <c r="BF213" i="2"/>
  <c r="BF224" i="2"/>
  <c r="BF228" i="2"/>
  <c r="BF229" i="2"/>
  <c r="BF230" i="2"/>
  <c r="BF133" i="2"/>
  <c r="BF135" i="2"/>
  <c r="BF137" i="2"/>
  <c r="BF139" i="2"/>
  <c r="BF140" i="2"/>
  <c r="BF144" i="2"/>
  <c r="BF145" i="2"/>
  <c r="BF148" i="2"/>
  <c r="BF164" i="2"/>
  <c r="J89" i="2"/>
  <c r="BF142" i="2"/>
  <c r="BF147" i="2"/>
  <c r="BF150" i="2"/>
  <c r="BF152" i="2"/>
  <c r="BF157" i="2"/>
  <c r="BF158" i="2"/>
  <c r="BF161" i="2"/>
  <c r="BF162" i="2"/>
  <c r="BF165" i="2"/>
  <c r="BF167" i="2"/>
  <c r="BF197" i="2"/>
  <c r="BF208" i="2"/>
  <c r="BF210" i="2"/>
  <c r="BF220" i="2"/>
  <c r="BF221" i="2"/>
  <c r="BF222" i="2"/>
  <c r="BF223" i="2"/>
  <c r="BF225" i="2"/>
  <c r="BF226" i="2"/>
  <c r="BF227" i="2"/>
  <c r="BF238" i="2"/>
  <c r="BC95" i="1"/>
  <c r="F92" i="2"/>
  <c r="BF134" i="2"/>
  <c r="BF146" i="2"/>
  <c r="BF151" i="2"/>
  <c r="BF192" i="2"/>
  <c r="BF202" i="2"/>
  <c r="BF212" i="2"/>
  <c r="BF216" i="2"/>
  <c r="BF231" i="2"/>
  <c r="BB95" i="1"/>
  <c r="BF153" i="2"/>
  <c r="BF170" i="2"/>
  <c r="BF183" i="2"/>
  <c r="BF235" i="2"/>
  <c r="AV95" i="1"/>
  <c r="BF136" i="2"/>
  <c r="BF143" i="2"/>
  <c r="BF172" i="2"/>
  <c r="BF173" i="2"/>
  <c r="BF174" i="2"/>
  <c r="BF187" i="2"/>
  <c r="BF190" i="2"/>
  <c r="BF191" i="2"/>
  <c r="BF206" i="2"/>
  <c r="BF218" i="2"/>
  <c r="BF219" i="2"/>
  <c r="BF155" i="2"/>
  <c r="BF169" i="2"/>
  <c r="BF171" i="2"/>
  <c r="BF194" i="2"/>
  <c r="BF217" i="2"/>
  <c r="BF232" i="2"/>
  <c r="BF233" i="2"/>
  <c r="BF234" i="2"/>
  <c r="BD95" i="1"/>
  <c r="F36" i="5"/>
  <c r="BC98" i="1" s="1"/>
  <c r="F36" i="7"/>
  <c r="BC100" i="1"/>
  <c r="F37" i="5"/>
  <c r="BD98" i="1"/>
  <c r="F35" i="3"/>
  <c r="BB96" i="1"/>
  <c r="F33" i="6"/>
  <c r="AZ99" i="1" s="1"/>
  <c r="F35" i="5"/>
  <c r="BB98" i="1"/>
  <c r="F36" i="4"/>
  <c r="BC97" i="1"/>
  <c r="F35" i="7"/>
  <c r="BB100" i="1"/>
  <c r="J33" i="5"/>
  <c r="AV98" i="1" s="1"/>
  <c r="F37" i="4"/>
  <c r="BD97" i="1"/>
  <c r="F37" i="6"/>
  <c r="BD99" i="1"/>
  <c r="F35" i="4"/>
  <c r="BB97" i="1"/>
  <c r="J33" i="7"/>
  <c r="AV100" i="1" s="1"/>
  <c r="F33" i="4"/>
  <c r="AZ97" i="1"/>
  <c r="F33" i="7"/>
  <c r="AZ100" i="1"/>
  <c r="F33" i="2"/>
  <c r="F33" i="5"/>
  <c r="AZ98" i="1"/>
  <c r="F33" i="3"/>
  <c r="AZ96" i="1"/>
  <c r="F35" i="6"/>
  <c r="BB99" i="1"/>
  <c r="J33" i="3"/>
  <c r="AV96" i="1" s="1"/>
  <c r="J33" i="6"/>
  <c r="AV99" i="1"/>
  <c r="F37" i="3"/>
  <c r="BD96" i="1"/>
  <c r="F36" i="6"/>
  <c r="BC99" i="1"/>
  <c r="J33" i="4"/>
  <c r="AV97" i="1" s="1"/>
  <c r="F37" i="7"/>
  <c r="BD100" i="1"/>
  <c r="J142" i="4" l="1"/>
  <c r="J100" i="4" s="1"/>
  <c r="BK127" i="7"/>
  <c r="J127" i="7" s="1"/>
  <c r="J97" i="7" s="1"/>
  <c r="R130" i="2"/>
  <c r="R129" i="2" s="1"/>
  <c r="P127" i="7"/>
  <c r="P126" i="7" s="1"/>
  <c r="AU100" i="1" s="1"/>
  <c r="T125" i="4"/>
  <c r="T124" i="4" s="1"/>
  <c r="T132" i="6"/>
  <c r="T157" i="6"/>
  <c r="P130" i="2"/>
  <c r="P129" i="2"/>
  <c r="AU95" i="1" s="1"/>
  <c r="T122" i="5"/>
  <c r="BK130" i="2"/>
  <c r="J130" i="2" s="1"/>
  <c r="J97" i="2" s="1"/>
  <c r="T130" i="2"/>
  <c r="T129" i="2" s="1"/>
  <c r="T126" i="7"/>
  <c r="R125" i="4"/>
  <c r="R124" i="4" s="1"/>
  <c r="P130" i="5"/>
  <c r="P122" i="5"/>
  <c r="AU98" i="1" s="1"/>
  <c r="P125" i="4"/>
  <c r="P124" i="4" s="1"/>
  <c r="AU97" i="1" s="1"/>
  <c r="P157" i="6"/>
  <c r="P131" i="6" s="1"/>
  <c r="AU99" i="1" s="1"/>
  <c r="R130" i="5"/>
  <c r="R122" i="5" s="1"/>
  <c r="R121" i="3"/>
  <c r="R120" i="3" s="1"/>
  <c r="AZ95" i="1"/>
  <c r="AZ94" i="1" s="1"/>
  <c r="W29" i="1" s="1"/>
  <c r="BK154" i="4"/>
  <c r="J154" i="4" s="1"/>
  <c r="J103" i="4" s="1"/>
  <c r="J128" i="7"/>
  <c r="J98" i="7" s="1"/>
  <c r="J167" i="7"/>
  <c r="J106" i="7"/>
  <c r="BK162" i="7"/>
  <c r="J162" i="7" s="1"/>
  <c r="J103" i="7" s="1"/>
  <c r="BK131" i="6"/>
  <c r="J131" i="6"/>
  <c r="J132" i="6"/>
  <c r="J97" i="6" s="1"/>
  <c r="BK122" i="5"/>
  <c r="J122" i="5"/>
  <c r="J123" i="5"/>
  <c r="J97" i="5" s="1"/>
  <c r="J125" i="4"/>
  <c r="J97" i="4" s="1"/>
  <c r="BK120" i="3"/>
  <c r="J120" i="3" s="1"/>
  <c r="J30" i="3" s="1"/>
  <c r="AG96" i="1" s="1"/>
  <c r="F34" i="3"/>
  <c r="BA96" i="1"/>
  <c r="F34" i="5"/>
  <c r="BA98" i="1" s="1"/>
  <c r="J34" i="3"/>
  <c r="AW96" i="1" s="1"/>
  <c r="AT96" i="1" s="1"/>
  <c r="J34" i="5"/>
  <c r="AW98" i="1"/>
  <c r="AT98" i="1"/>
  <c r="J34" i="2"/>
  <c r="AW95" i="1" s="1"/>
  <c r="AT95" i="1" s="1"/>
  <c r="F34" i="2"/>
  <c r="BA95" i="1"/>
  <c r="J34" i="4"/>
  <c r="AW97" i="1"/>
  <c r="AT97" i="1"/>
  <c r="J34" i="6"/>
  <c r="AW99" i="1" s="1"/>
  <c r="AT99" i="1" s="1"/>
  <c r="F34" i="4"/>
  <c r="BA97" i="1"/>
  <c r="F34" i="7"/>
  <c r="BA100" i="1" s="1"/>
  <c r="J30" i="5"/>
  <c r="AG98" i="1"/>
  <c r="BC94" i="1"/>
  <c r="W32" i="1"/>
  <c r="F34" i="6"/>
  <c r="BA99" i="1"/>
  <c r="J30" i="6"/>
  <c r="AG99" i="1"/>
  <c r="BB94" i="1"/>
  <c r="W31" i="1"/>
  <c r="J34" i="7"/>
  <c r="AW100" i="1"/>
  <c r="AT100" i="1" s="1"/>
  <c r="BD94" i="1"/>
  <c r="W33" i="1" s="1"/>
  <c r="T131" i="6" l="1"/>
  <c r="BK126" i="7"/>
  <c r="J126" i="7"/>
  <c r="J96" i="7" s="1"/>
  <c r="BK129" i="2"/>
  <c r="J129" i="2"/>
  <c r="BK124" i="4"/>
  <c r="J124" i="4"/>
  <c r="J30" i="4" s="1"/>
  <c r="AG97" i="1" s="1"/>
  <c r="AN99" i="1"/>
  <c r="J96" i="6"/>
  <c r="AN98" i="1"/>
  <c r="J39" i="6"/>
  <c r="J96" i="5"/>
  <c r="J39" i="5"/>
  <c r="AN96" i="1"/>
  <c r="J96" i="3"/>
  <c r="J39" i="3"/>
  <c r="AU94" i="1"/>
  <c r="AV94" i="1"/>
  <c r="AK29" i="1"/>
  <c r="J30" i="2"/>
  <c r="AG95" i="1" s="1"/>
  <c r="AY94" i="1"/>
  <c r="BA94" i="1"/>
  <c r="W30" i="1"/>
  <c r="AX94" i="1"/>
  <c r="J39" i="4" l="1"/>
  <c r="J39" i="2"/>
  <c r="J96" i="4"/>
  <c r="J96" i="2"/>
  <c r="AN95" i="1"/>
  <c r="AN97" i="1"/>
  <c r="AW94" i="1"/>
  <c r="AK30" i="1"/>
  <c r="J30" i="7"/>
  <c r="AG100" i="1"/>
  <c r="AG94" i="1"/>
  <c r="AK26" i="1"/>
  <c r="J39" i="7" l="1"/>
  <c r="AN100" i="1"/>
  <c r="AK35" i="1"/>
  <c r="AT94" i="1"/>
  <c r="AN94" i="1"/>
</calcChain>
</file>

<file path=xl/sharedStrings.xml><?xml version="1.0" encoding="utf-8"?>
<sst xmlns="http://schemas.openxmlformats.org/spreadsheetml/2006/main" count="5310" uniqueCount="926">
  <si>
    <t>Export Komplet</t>
  </si>
  <si>
    <t/>
  </si>
  <si>
    <t>2.0</t>
  </si>
  <si>
    <t>False</t>
  </si>
  <si>
    <t>{6e31aed7-4483-4479-af0d-cd1b4c01460b}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</si>
  <si>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</si>
  <si>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</si>
  <si>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</si>
  <si>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</si>
  <si>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</si>
  <si>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</si>
  <si>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</si>
  <si>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</si>
  <si>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IMPORT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</si>
  <si>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</si>
  <si>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</si>
  <si>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Výstavba športového areálu v Bardejove - časť Dlhá Lúka</t>
  </si>
  <si>
    <t>JKSO:</t>
  </si>
  <si>
    <t>KS:</t>
  </si>
  <si>
    <t>Miesto:</t>
  </si>
  <si>
    <t xml:space="preserve"> </t>
  </si>
  <si>
    <t>Dátum:</t>
  </si>
  <si>
    <t>6. 1. 2025</t>
  </si>
  <si>
    <t>Objednávateľ:</t>
  </si>
  <si>
    <t>IČO: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</si>
  <si>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</si>
  <si>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</si>
  <si>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</si>
  <si>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</si>
  <si>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</si>
  <si>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</si>
  <si>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</si>
  <si>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</si>
  <si>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</si>
  <si>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</si>
  <si>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</si>
  <si>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</si>
  <si>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</si>
  <si>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</si>
  <si>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</si>
  <si>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</si>
  <si>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</si>
  <si>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</si>
  <si>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</si>
  <si>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</si>
  <si>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</si>
  <si>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</si>
  <si>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</si>
  <si>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</si>
  <si>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</si>
  <si>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</si>
  <si>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</si>
  <si>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</si>
  <si>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</si>
  <si>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</si>
  <si>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</si>
  <si>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</si>
  <si>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</si>
  <si>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</si>
  <si>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</si>
  <si>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</si>
  <si>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</si>
  <si>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</si>
  <si>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</si>
  <si>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</si>
  <si>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</si>
  <si>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</si>
  <si>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</si>
  <si>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</si>
  <si>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</si>
  <si>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</si>
  <si>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</si>
  <si>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</si>
  <si>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</si>
  <si>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{00000000-0000-0000-0000-000000000000}</t>
  </si>
  <si>
    <t>/</t>
  </si>
  <si>
    <t>SO.01-1</t>
  </si>
  <si>
    <t>Multifunkčné ihriisko v športovom areáli</t>
  </si>
  <si>
    <t>STA</t>
  </si>
  <si>
    <t>1</t>
  </si>
  <si>
    <t>{24157e18-9cec-4f4d-900d-abd3998c2992}</t>
  </si>
  <si>
    <t>SO.01-2</t>
  </si>
  <si>
    <t>Multifunkčné ihrisko v športovom areáli - Chodník</t>
  </si>
  <si>
    <t>{bf78cb13-2a6f-4a95-a501-22c0542f70a8}</t>
  </si>
  <si>
    <t>SO.02</t>
  </si>
  <si>
    <t>Vstupná brána s parkoviskom pre imobilných</t>
  </si>
  <si>
    <t>{718f31bb-9fd4-4c8d-bd55-e47272c5e65b}</t>
  </si>
  <si>
    <t>SO.03-1</t>
  </si>
  <si>
    <t>Zdravotechnické inštalácie</t>
  </si>
  <si>
    <t>{33b3e94a-6182-4788-b8bd-18bcf77b5dd6}</t>
  </si>
  <si>
    <t>SO.03 UK</t>
  </si>
  <si>
    <t>Ústredné vykurovanie</t>
  </si>
  <si>
    <t>{5c202913-fcfa-4825-92b9-1027633dfbae}</t>
  </si>
  <si>
    <t>SO.04</t>
  </si>
  <si>
    <t>Tribúna v športovom areáli</t>
  </si>
  <si>
    <t>{c5f01c1e-0a7b-4e84-ad34-68e7fa9deb4c}</t>
  </si>
  <si>
    <t>KRYCÍ LIST ROZPOČTU</t>
  </si>
  <si>
    <t>Objekt:</t>
  </si>
  <si>
    <t>SO.01-1 - Multifunkčné ihriisko v športovom areáli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</si>
  <si>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</si>
  <si>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</si>
  <si>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</si>
  <si>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</si>
  <si>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</si>
  <si>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</si>
  <si>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</si>
  <si>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</si>
  <si>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</si>
  <si>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</si>
  <si>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</si>
  <si>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</si>
  <si>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</si>
  <si>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</si>
  <si>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767 - Konštrukcie doplnkové kovové</t>
  </si>
  <si>
    <t>M - Práce a dodávky M</t>
  </si>
  <si>
    <t xml:space="preserve">    21-M - Elektromontáže</t>
  </si>
  <si>
    <t>OST - Ostatné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</si>
  <si>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</si>
  <si>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</si>
  <si>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</si>
  <si>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</si>
  <si>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</si>
  <si>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</si>
  <si>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</si>
  <si>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</si>
  <si>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</si>
  <si>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</si>
  <si>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</si>
  <si>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</si>
  <si>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</si>
  <si>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</si>
  <si>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</si>
  <si>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</si>
  <si>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</si>
  <si>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121101111</t>
  </si>
  <si>
    <t>Odstránenie ornice s vodor. premiestn. na hromady, so zložením na vzdialenosť do 100 m a do 100m3</t>
  </si>
  <si>
    <t>m3</t>
  </si>
  <si>
    <t>4</t>
  </si>
  <si>
    <t>2</t>
  </si>
  <si>
    <t>122101101.S</t>
  </si>
  <si>
    <t>Odkopávka a prekopávka nezapažená v horninách 1-2 do 100 m3</t>
  </si>
  <si>
    <t>3</t>
  </si>
  <si>
    <t>131211101.S</t>
  </si>
  <si>
    <t>Hĺbenie jám pätiek a rýh v  hornine tr.3 súdržných</t>
  </si>
  <si>
    <t>6</t>
  </si>
  <si>
    <t>131211119.S</t>
  </si>
  <si>
    <t>Príplatok za lepivosť pri hĺbení jám ručným náradím v hornine tr. 3</t>
  </si>
  <si>
    <t>8</t>
  </si>
  <si>
    <t>5</t>
  </si>
  <si>
    <t>132201101.S</t>
  </si>
  <si>
    <t>Výkop ryhy do šírky 600 mm v horn.3 do 100 m3 (drenáž)</t>
  </si>
  <si>
    <t>10</t>
  </si>
  <si>
    <t>132201109.S</t>
  </si>
  <si>
    <t>Príplatok k cene za lepivosť pri hĺbení rýh šírky do 600 mm zapažených i nezapažených s urovnaním dna v hornine 3</t>
  </si>
  <si>
    <t>12</t>
  </si>
  <si>
    <t>7</t>
  </si>
  <si>
    <t>162501122.S</t>
  </si>
  <si>
    <t>Vodorovné premiestnenie výkopku z horniny tr.1-4, nad 100 do 1000 m3 na vzdialenosť do 300 m</t>
  </si>
  <si>
    <t>14</t>
  </si>
  <si>
    <t>162501123.S</t>
  </si>
  <si>
    <t>Vodorovné premiestnenie výkopku ornice po spevnenej ceste z horniny tr.1-4, nad 100 do 1000 m3, príplatok k cene za každých ďalšich a začatých 1000 m</t>
  </si>
  <si>
    <t>16</t>
  </si>
  <si>
    <t>9</t>
  </si>
  <si>
    <t>167101101.S</t>
  </si>
  <si>
    <t>Nakladanie neuľahnutého výkopku z hornín tr.1-4 do 100 m3</t>
  </si>
  <si>
    <t>18</t>
  </si>
  <si>
    <t>171151101</t>
  </si>
  <si>
    <t>Ručné hutnenie umelej trávy malým valcom do 80kg</t>
  </si>
  <si>
    <t>m2</t>
  </si>
  <si>
    <t>20</t>
  </si>
  <si>
    <t>11</t>
  </si>
  <si>
    <t>171201201.S</t>
  </si>
  <si>
    <t>Uloženie zeminy na skládky</t>
  </si>
  <si>
    <t>22</t>
  </si>
  <si>
    <t>27536y2521.1</t>
  </si>
  <si>
    <t>Zabetonovanie kotevných puzdier pre futbalové bránky do základových pätiek</t>
  </si>
  <si>
    <t>ks</t>
  </si>
  <si>
    <t>89752073</t>
  </si>
  <si>
    <t>13</t>
  </si>
  <si>
    <t>M</t>
  </si>
  <si>
    <t>55343000861.3</t>
  </si>
  <si>
    <t>Púzdro pre futbalovú bránku  - kotevné púzdro, Hliník, osadenie do betónu</t>
  </si>
  <si>
    <t>-84251208</t>
  </si>
  <si>
    <t>979081111</t>
  </si>
  <si>
    <t>Odvoz zeminy a vybúraných hmôt na skládku do 1 km</t>
  </si>
  <si>
    <t>t</t>
  </si>
  <si>
    <t>24</t>
  </si>
  <si>
    <t>15</t>
  </si>
  <si>
    <t>979089011</t>
  </si>
  <si>
    <t>Poplatok za skladovanie zemina</t>
  </si>
  <si>
    <t>26</t>
  </si>
  <si>
    <t>175101101.S</t>
  </si>
  <si>
    <t>Obsyp drenážného potrubia z vhodných hornín 1 až 4 bez prehodenia sypaniny</t>
  </si>
  <si>
    <t>28</t>
  </si>
  <si>
    <t>17</t>
  </si>
  <si>
    <t>181201102.S</t>
  </si>
  <si>
    <t>Úprava pláne v násypoch v hornine 1-4 so zhutnením 1m okolo ihriska</t>
  </si>
  <si>
    <t>36</t>
  </si>
  <si>
    <t>Zakladanie</t>
  </si>
  <si>
    <t>211971110.S</t>
  </si>
  <si>
    <t>Zhotovenie opláštenia drenáže a  výplne z geotextílie</t>
  </si>
  <si>
    <t>38</t>
  </si>
  <si>
    <t>19</t>
  </si>
  <si>
    <t>693110002000.S</t>
  </si>
  <si>
    <t>Geotextília polypropylénová netkaná 200 g/m2</t>
  </si>
  <si>
    <t>40</t>
  </si>
  <si>
    <t>212752125</t>
  </si>
  <si>
    <t>Trativody montáž tvarovky odbočky</t>
  </si>
  <si>
    <t>42</t>
  </si>
  <si>
    <t>21</t>
  </si>
  <si>
    <t>2867103240</t>
  </si>
  <si>
    <t>Drenážna tvarovka odbočka 160/110</t>
  </si>
  <si>
    <t>44</t>
  </si>
  <si>
    <t>212752211.S</t>
  </si>
  <si>
    <t>Montáž trativodu z drenážnych rúr PVC, tunelového tvaru so štrkovým lôžkom v otvorenom výkope, SN 8, DN 100</t>
  </si>
  <si>
    <t>m</t>
  </si>
  <si>
    <t>46</t>
  </si>
  <si>
    <t>286120012210.S</t>
  </si>
  <si>
    <t>Rúra plnostenná drenážna tunelového tvaru DN 100, perforovaná</t>
  </si>
  <si>
    <t>48</t>
  </si>
  <si>
    <t>212752212</t>
  </si>
  <si>
    <t>Montáž trativodu z drenážnych rúr PVC, tunelového tvaru DN 150 mm, , so štrkovým lôžkom v otvorenom výkope</t>
  </si>
  <si>
    <t>50</t>
  </si>
  <si>
    <t>25</t>
  </si>
  <si>
    <t>286120012220.S</t>
  </si>
  <si>
    <t>Rúra plnostenná drenážna tunelového tvaru DN 150, perforovaná</t>
  </si>
  <si>
    <t>52</t>
  </si>
  <si>
    <t>271571111</t>
  </si>
  <si>
    <t>Zrovnavacia vrstva pod geotextíliu z fr.4/8</t>
  </si>
  <si>
    <t>54</t>
  </si>
  <si>
    <t>27</t>
  </si>
  <si>
    <t>275313611.S</t>
  </si>
  <si>
    <t>Betón základových pätiek, prostý tr. C 16/20</t>
  </si>
  <si>
    <t>56</t>
  </si>
  <si>
    <t>275351217</t>
  </si>
  <si>
    <t>Debnenie základových pätiek, zhotovenie-tradičné</t>
  </si>
  <si>
    <t>58</t>
  </si>
  <si>
    <t>29</t>
  </si>
  <si>
    <t>275351218</t>
  </si>
  <si>
    <t>Debnenie základových pätiek, odstránenie-tradičné</t>
  </si>
  <si>
    <t>60</t>
  </si>
  <si>
    <t>30</t>
  </si>
  <si>
    <t>275361821</t>
  </si>
  <si>
    <t>Výstuž základových pätiek z ocele 10505</t>
  </si>
  <si>
    <t>62</t>
  </si>
  <si>
    <t>31</t>
  </si>
  <si>
    <t>275362521</t>
  </si>
  <si>
    <t>Zabetonovanie kotevných puzdier a platní do základových pätiek</t>
  </si>
  <si>
    <t>64</t>
  </si>
  <si>
    <t>32</t>
  </si>
  <si>
    <t>55343000861.4</t>
  </si>
  <si>
    <t>Kotevná platňa systému, oceľ, žiarovo zinkovaná, montážne skrutky</t>
  </si>
  <si>
    <t>66</t>
  </si>
  <si>
    <t>33</t>
  </si>
  <si>
    <t>289971221</t>
  </si>
  <si>
    <t>Zhotovenie vrstvy z geotextílie na uprav. povrchu</t>
  </si>
  <si>
    <t>70</t>
  </si>
  <si>
    <t>34</t>
  </si>
  <si>
    <t>6936652400</t>
  </si>
  <si>
    <t>Geotextílie netkané polypropylénové pp 200</t>
  </si>
  <si>
    <t>72</t>
  </si>
  <si>
    <t>35</t>
  </si>
  <si>
    <t>457571217.S</t>
  </si>
  <si>
    <t>Filtračné vrstvy trativodu z ťaženého hrubého kameniva bez zhutnenia, zrnitosti od 63 do 125 mm bez úpravy</t>
  </si>
  <si>
    <t>74</t>
  </si>
  <si>
    <t>Zvislé a kompletné konštrukcie</t>
  </si>
  <si>
    <t>3381711231</t>
  </si>
  <si>
    <t>Osadzovanie stĺpika oceľového mantinelového výšky nad 2 m do 4 m, do kotevnej platne</t>
  </si>
  <si>
    <t>76</t>
  </si>
  <si>
    <t>37</t>
  </si>
  <si>
    <t>553510030801.1</t>
  </si>
  <si>
    <t>Stlp mantinelového systému, oceľ zinkovaná, profil JAKL 80/80/3 mm, výška 4,0 m, pre osadenie na kotevné platne, priskrukpovaním, plastová krytka</t>
  </si>
  <si>
    <t>78</t>
  </si>
  <si>
    <t>3381711232</t>
  </si>
  <si>
    <t>Osadzovanie stĺpika oceľového mantinelového, rohového, výšky nad 4 m, do kotevnej platne</t>
  </si>
  <si>
    <t>80</t>
  </si>
  <si>
    <t>39</t>
  </si>
  <si>
    <t>553510030801.3</t>
  </si>
  <si>
    <t>Stlp mantinelového systému - rohový, oceľ zinkovaná, profil JAKL 80/80/3 mm, výška 5,0 m, pre osadenie na kotevné platne, priskrukpovaním, plastová krytka</t>
  </si>
  <si>
    <t>82</t>
  </si>
  <si>
    <t>338950105</t>
  </si>
  <si>
    <t>Osad. kolov.konštr. vzpernuý oceľový profil zavetrenie rohových stĺpov 40/40/3</t>
  </si>
  <si>
    <t>84</t>
  </si>
  <si>
    <t>41</t>
  </si>
  <si>
    <t>0521422100</t>
  </si>
  <si>
    <t>Vzperný oceľový profil zavetrenia rohových stĺpov 40/40/3 mm</t>
  </si>
  <si>
    <t>86</t>
  </si>
  <si>
    <t>Komunikácie</t>
  </si>
  <si>
    <t>000405116</t>
  </si>
  <si>
    <t>Montažvčiary multifunkčných ihrísk - dodávka</t>
  </si>
  <si>
    <t>mb</t>
  </si>
  <si>
    <t>88</t>
  </si>
  <si>
    <t>43</t>
  </si>
  <si>
    <t>284170006800.2</t>
  </si>
  <si>
    <t>Čiara - pre umelý trávnik výška vlasu 40, farba - biela, šírka 50 mm, dĺžka v jednom balení 25 m</t>
  </si>
  <si>
    <t>92</t>
  </si>
  <si>
    <t>284170006900.1</t>
  </si>
  <si>
    <t>Podlepovacia páska pre umelú trávu 40 mm, PP + PE, páska C 345 (30 cm x 100 m)</t>
  </si>
  <si>
    <t>94</t>
  </si>
  <si>
    <t>45</t>
  </si>
  <si>
    <t>284170007300.1</t>
  </si>
  <si>
    <t>Lepidlo pre umelý trávnik, PU,R 202 (17,1 kg)</t>
  </si>
  <si>
    <t>96</t>
  </si>
  <si>
    <t>564201111.S</t>
  </si>
  <si>
    <t>Podklad alebo podsyp zo štrkopiesku s rozprestretím, vlhčením a zhutnením, po zhutnení hr. 40 mm</t>
  </si>
  <si>
    <t>98</t>
  </si>
  <si>
    <t>47</t>
  </si>
  <si>
    <t>564730211.S</t>
  </si>
  <si>
    <t>Podklad alebo kryt z kameniva hrubého drveného veľ. 16-32 mm s rozprestretím a zhutnením hr. 100 mm</t>
  </si>
  <si>
    <t>100</t>
  </si>
  <si>
    <t>564751111.S</t>
  </si>
  <si>
    <t>Podklad alebo kryt z kameniva hrubého drveného veľ. 32-63 mm s rozprestretím a zhutnením hr. 150 mm</t>
  </si>
  <si>
    <t>102</t>
  </si>
  <si>
    <t>49</t>
  </si>
  <si>
    <t>589100006.S</t>
  </si>
  <si>
    <t>Položenie umelej trávy na viacúčelové povrchy</t>
  </si>
  <si>
    <t>104</t>
  </si>
  <si>
    <t>284170005201</t>
  </si>
  <si>
    <t>Umelá tráva viacúčelová,výška vlasu 40 mm</t>
  </si>
  <si>
    <t>106</t>
  </si>
  <si>
    <t>51</t>
  </si>
  <si>
    <t>180405113</t>
  </si>
  <si>
    <t>Zapieskovanie trávnika pieskom a granulatom</t>
  </si>
  <si>
    <t>5815123000</t>
  </si>
  <si>
    <t>Piesok kremičitý praný sušený UT-ST3-8-2-0-B</t>
  </si>
  <si>
    <t>53</t>
  </si>
  <si>
    <t>581utpol 1</t>
  </si>
  <si>
    <t>Polyuretánový povrch SBR granulát, hrúbka 0,5-3,8mm pre športové povrchy, čierny</t>
  </si>
  <si>
    <t>Rúrové vedenie</t>
  </si>
  <si>
    <t>894431134</t>
  </si>
  <si>
    <t>Montáž revíznej šachty z PVC, DN 400/160 (DN šachty/DN potr. ved.), tlak 12,5 t, hl. do 2000mm</t>
  </si>
  <si>
    <t>114</t>
  </si>
  <si>
    <t>55</t>
  </si>
  <si>
    <t>2866111421</t>
  </si>
  <si>
    <t>Šachtové dno  DN 160  priebežné</t>
  </si>
  <si>
    <t>116</t>
  </si>
  <si>
    <t>5923002299</t>
  </si>
  <si>
    <t>Revízna šachta DN400/160/1500 s plast poklopom</t>
  </si>
  <si>
    <t>118</t>
  </si>
  <si>
    <t>57</t>
  </si>
  <si>
    <t>895931111</t>
  </si>
  <si>
    <t>Dopojenie kanalizácie vrátanie tvaroviek</t>
  </si>
  <si>
    <t>120</t>
  </si>
  <si>
    <t>Ostatné konštrukcie a práce-búranie</t>
  </si>
  <si>
    <t>916561112.S</t>
  </si>
  <si>
    <t>Osadenie záhonového alebo parkového obrubníka betón., do lôžka z bet. pros. tr. C 16/20 s bočnou oporou+ chodník</t>
  </si>
  <si>
    <t>122</t>
  </si>
  <si>
    <t>59</t>
  </si>
  <si>
    <t>592170001800.S</t>
  </si>
  <si>
    <t>Obrubník parkový, lxšxv 1000x50x200 mm, prírodný</t>
  </si>
  <si>
    <t>124</t>
  </si>
  <si>
    <t>99</t>
  </si>
  <si>
    <t>Presun hmôt HSV</t>
  </si>
  <si>
    <t>998222011</t>
  </si>
  <si>
    <t>Presun hmôt pre pozemné komunikácie s krytom z kameniva (8222, 8225) akejkoľvek dĺžky objektu</t>
  </si>
  <si>
    <t>126</t>
  </si>
  <si>
    <t>PSV</t>
  </si>
  <si>
    <t>Práce a dodávky PSV</t>
  </si>
  <si>
    <t>767</t>
  </si>
  <si>
    <t>Konštrukcie doplnkové kovové</t>
  </si>
  <si>
    <t>61</t>
  </si>
  <si>
    <t>767911141</t>
  </si>
  <si>
    <t>Montáž oplotenia, ochranná sieť PE, s výškou nad 2,0 do 4,0 m</t>
  </si>
  <si>
    <t>128</t>
  </si>
  <si>
    <t>3199106h037</t>
  </si>
  <si>
    <t>Spojovací materiál na montáž siete-svorky , lano, šnúra, karabinky, úchytky</t>
  </si>
  <si>
    <t>kpl</t>
  </si>
  <si>
    <t>130</t>
  </si>
  <si>
    <t>63</t>
  </si>
  <si>
    <t>313910000412</t>
  </si>
  <si>
    <t>Ochranná sieť zelená, PE, hr. 4mm, veľkosť oka 100/100mm, výška do 4,0m</t>
  </si>
  <si>
    <t>132</t>
  </si>
  <si>
    <t>767920270</t>
  </si>
  <si>
    <t>Montáž a osadenie doplnkov oceľových konštrukcií ( bránky, ....)</t>
  </si>
  <si>
    <t>134</t>
  </si>
  <si>
    <t>65</t>
  </si>
  <si>
    <t>553pol. 1</t>
  </si>
  <si>
    <t>Futbalová brána, 4x2/0,8x1 m vrátane siete</t>
  </si>
  <si>
    <t>136</t>
  </si>
  <si>
    <t>553pol. 3</t>
  </si>
  <si>
    <t>Futbalová brána hliniková, 7x2,44 s púzdrom, vrátane siete a doplnkov pre veľké ihrisko</t>
  </si>
  <si>
    <t>1183914492</t>
  </si>
  <si>
    <t>67</t>
  </si>
  <si>
    <t>553pol. s11</t>
  </si>
  <si>
    <t>Prenosná futbalová brána, 3x2m, hliníková prenosná s protizávažím 3x50kg, vrátane siete</t>
  </si>
  <si>
    <t>1435579893</t>
  </si>
  <si>
    <t>68</t>
  </si>
  <si>
    <t>553pol 5</t>
  </si>
  <si>
    <t>Lavička na sedenie pre hráčov 5 miestná, prenosné, bez prestrešenia</t>
  </si>
  <si>
    <t>142</t>
  </si>
  <si>
    <t>69</t>
  </si>
  <si>
    <t>553pol 59</t>
  </si>
  <si>
    <t>Vonkajšia lavička na sedenie pre divakov s operadlom  1500mm</t>
  </si>
  <si>
    <t>-1684540249</t>
  </si>
  <si>
    <t>553pol 597</t>
  </si>
  <si>
    <t>Trojholníkova kefa  šírka 185x185x20cm</t>
  </si>
  <si>
    <t>1756827048</t>
  </si>
  <si>
    <t>71</t>
  </si>
  <si>
    <t>767920270g</t>
  </si>
  <si>
    <t>Montáž vrát a vrátok k multif. ihriska osadzovaných na stĺpiky oceľové, s plochou jednotlivo do 2 m2,</t>
  </si>
  <si>
    <t>144</t>
  </si>
  <si>
    <t>553510010540.1</t>
  </si>
  <si>
    <t>Bránka jednokrídlová, viď výkres</t>
  </si>
  <si>
    <t>146</t>
  </si>
  <si>
    <t>73</t>
  </si>
  <si>
    <t>553510011140.S</t>
  </si>
  <si>
    <t>Bránka dvojkrídlová, viď výkres</t>
  </si>
  <si>
    <t>148</t>
  </si>
  <si>
    <t>998767101</t>
  </si>
  <si>
    <t>Presun hmôt pre kovové stavebné doplnkové konštrukcie v objektoch výšky do 6 m</t>
  </si>
  <si>
    <t>150</t>
  </si>
  <si>
    <t>Práce a dodávky M</t>
  </si>
  <si>
    <t>21-M</t>
  </si>
  <si>
    <t>Elektromontáže</t>
  </si>
  <si>
    <t>75</t>
  </si>
  <si>
    <t>21015061f1</t>
  </si>
  <si>
    <t>Revízia elektronických zariadení</t>
  </si>
  <si>
    <t>152</t>
  </si>
  <si>
    <t>210193001.S</t>
  </si>
  <si>
    <t>Rozpájacia a istiaca plastová skriňa pilierová - typ SR 1</t>
  </si>
  <si>
    <t>154</t>
  </si>
  <si>
    <t>77</t>
  </si>
  <si>
    <t>357110000400.S</t>
  </si>
  <si>
    <t>Skriňa rozpájacia a istiaca, plastová, pilierová SR 1 DIN00 VV 1/1x160A P2</t>
  </si>
  <si>
    <t>256</t>
  </si>
  <si>
    <t>156</t>
  </si>
  <si>
    <t>358220042500.S</t>
  </si>
  <si>
    <t>Istič 3P, 25 A, charakteristika B, 6 kA, 3 moduly</t>
  </si>
  <si>
    <t>158</t>
  </si>
  <si>
    <t>79</t>
  </si>
  <si>
    <t>358220000500.S</t>
  </si>
  <si>
    <t>Istič 1P, 16 A, charakteristika B, 6 kA, 1 modul</t>
  </si>
  <si>
    <t>160</t>
  </si>
  <si>
    <t>358990004140.S</t>
  </si>
  <si>
    <t>Kryt svoriek IP20 pre výkonové ističe 3P do 250 A</t>
  </si>
  <si>
    <t>162</t>
  </si>
  <si>
    <t>81</t>
  </si>
  <si>
    <t>210193061</t>
  </si>
  <si>
    <t>Rozvádzač RST</t>
  </si>
  <si>
    <t>164</t>
  </si>
  <si>
    <t>210201620.S</t>
  </si>
  <si>
    <t>Zapojenie svietidla 1x svetelný zdroj, nevýbušné, uličné LED</t>
  </si>
  <si>
    <t>166</t>
  </si>
  <si>
    <t>83</t>
  </si>
  <si>
    <t>4053111430</t>
  </si>
  <si>
    <t>Držiak reflektora nadstavec na stĺp.</t>
  </si>
  <si>
    <t>168</t>
  </si>
  <si>
    <t>LIG5L03122</t>
  </si>
  <si>
    <t>Svietidlo LED 151W 17360lm/765 ECG IP65 50° šedé - alebo ekvivalent</t>
  </si>
  <si>
    <t>170</t>
  </si>
  <si>
    <t>85</t>
  </si>
  <si>
    <t>210220020.S</t>
  </si>
  <si>
    <t>Uzemňovacie vedenie v zemi FeZn vrátane izolácie spojov</t>
  </si>
  <si>
    <t>172</t>
  </si>
  <si>
    <t>1116317800</t>
  </si>
  <si>
    <t>Lak Asfaltový na izoláciu spojovov</t>
  </si>
  <si>
    <t>174</t>
  </si>
  <si>
    <t>87</t>
  </si>
  <si>
    <t>354410058800.S</t>
  </si>
  <si>
    <t>Pásovina uzemňovacia FeZn 30 x 4 mm</t>
  </si>
  <si>
    <t>kg</t>
  </si>
  <si>
    <t>176</t>
  </si>
  <si>
    <t>3454309sa644</t>
  </si>
  <si>
    <t>Oceľová guľatina</t>
  </si>
  <si>
    <t>178</t>
  </si>
  <si>
    <t>89</t>
  </si>
  <si>
    <t>210810046.S</t>
  </si>
  <si>
    <t xml:space="preserve">Kábel medený silový uložený pevne 1-CYKY 0,6/1 kV </t>
  </si>
  <si>
    <t>180</t>
  </si>
  <si>
    <t>90</t>
  </si>
  <si>
    <t>341110000700.S</t>
  </si>
  <si>
    <t>Kábel medený CYKY 3x1,5 mm2</t>
  </si>
  <si>
    <t>182</t>
  </si>
  <si>
    <t>91</t>
  </si>
  <si>
    <t>2861381100</t>
  </si>
  <si>
    <t>Káblové chráničky - rúrky fx20  NAV</t>
  </si>
  <si>
    <t>184</t>
  </si>
  <si>
    <t>210810057.S</t>
  </si>
  <si>
    <t>Kábel medený silový uložený pevne 1-CYKY 0,6/1 kV 3x150+70</t>
  </si>
  <si>
    <t>186</t>
  </si>
  <si>
    <t>93</t>
  </si>
  <si>
    <t>341110006500.S</t>
  </si>
  <si>
    <t>Kábel medený 1-CYKY 5x25 mm2</t>
  </si>
  <si>
    <t>188</t>
  </si>
  <si>
    <t>2861381200</t>
  </si>
  <si>
    <t>Káblové chráničky  rúrky fx 32NAV</t>
  </si>
  <si>
    <t>190</t>
  </si>
  <si>
    <t>OST</t>
  </si>
  <si>
    <t>Ostatné</t>
  </si>
  <si>
    <t>95</t>
  </si>
  <si>
    <t>HZS000114</t>
  </si>
  <si>
    <t>Stavebno montážne práce náročné - prehliadky pracoviska a revízie (Tr 4) v rozsahu viac ako 8 hodín</t>
  </si>
  <si>
    <t>hod</t>
  </si>
  <si>
    <t>262144</t>
  </si>
  <si>
    <t>194</t>
  </si>
  <si>
    <t>3450200510</t>
  </si>
  <si>
    <t>Podružný materiál pre elektromontážné práce</t>
  </si>
  <si>
    <t>196</t>
  </si>
  <si>
    <t>SO.01-2 - Multifunkčné ihrisko v športovom areáli - Chodník</t>
  </si>
  <si>
    <t>970575485</t>
  </si>
  <si>
    <t>1A31201201</t>
  </si>
  <si>
    <t>Výkop jamy pod dlažbu, jamu v hornine 3, do 100 m3</t>
  </si>
  <si>
    <t>672013451</t>
  </si>
  <si>
    <t>1622061d13.S</t>
  </si>
  <si>
    <t>Vodorovné premiestnenie výkopku s roztiahnutím po teréne do 100 m</t>
  </si>
  <si>
    <t>158140299</t>
  </si>
  <si>
    <t>180401211.S</t>
  </si>
  <si>
    <t>Založenie trávnika lúčneho výsevom v rovine alebo na svahu do 1:5</t>
  </si>
  <si>
    <t>137231220</t>
  </si>
  <si>
    <t>005720001500.S</t>
  </si>
  <si>
    <t>Osivá tráv - výber trávových semien</t>
  </si>
  <si>
    <t>-1071999637</t>
  </si>
  <si>
    <t>Úprava pláne v násypoch v hornine 1-4 so zhutnením</t>
  </si>
  <si>
    <t>-2136072625</t>
  </si>
  <si>
    <t>Zapieskovanie dlažby pieskom</t>
  </si>
  <si>
    <t>-1585985043</t>
  </si>
  <si>
    <t>Piesok kremičitý UTST3 B</t>
  </si>
  <si>
    <t>305047443</t>
  </si>
  <si>
    <t>451571221.S</t>
  </si>
  <si>
    <t>Podklad pre dlažbu zo štrkopiesku, hr. do 50 mm</t>
  </si>
  <si>
    <t>420178082</t>
  </si>
  <si>
    <t>583310000900.S</t>
  </si>
  <si>
    <t>Kamenivo ťažené hrubé frakcia 4-8 mm</t>
  </si>
  <si>
    <t>1266482446</t>
  </si>
  <si>
    <t>596911141.S</t>
  </si>
  <si>
    <t>Kladenie betónovej zámkovej dlažby komunikácií pre peších hr. 60 mm pre peších do 100 m2</t>
  </si>
  <si>
    <t>713211417</t>
  </si>
  <si>
    <t>592460007500.S</t>
  </si>
  <si>
    <t>Dlažba betónová bezškárová, rozmer 200x100x60 mm, prírodná</t>
  </si>
  <si>
    <t>459914673</t>
  </si>
  <si>
    <t>5Js64782111.S</t>
  </si>
  <si>
    <t>Podklad alebo kryt z kameniva hrubého drveného veľ. 0-63 mm (vibr.štrk) po zhut.hr. 150 mm</t>
  </si>
  <si>
    <t>2093321085</t>
  </si>
  <si>
    <t>711131102.S</t>
  </si>
  <si>
    <t>Zhotovenie geotextílie pod chodník alebo tkaniny na plochu vodorovnú</t>
  </si>
  <si>
    <t>608139586</t>
  </si>
  <si>
    <t>693110004500.S</t>
  </si>
  <si>
    <t>Geotextília polypropylénová netkaná 300 g/m2</t>
  </si>
  <si>
    <t>1360999388</t>
  </si>
  <si>
    <t>Osadenie záhonového alebo parkového obrubníka</t>
  </si>
  <si>
    <t>-5273676</t>
  </si>
  <si>
    <t>592170003K500.S</t>
  </si>
  <si>
    <t>Obrubník rovný parkový, lxšxv 1000x50x250 mm, prírodný</t>
  </si>
  <si>
    <t>-1427692764</t>
  </si>
  <si>
    <t>918101112.S</t>
  </si>
  <si>
    <t>Lôžko pod obrubníky z betónu prostého tr. C 16/20</t>
  </si>
  <si>
    <t>2023698836</t>
  </si>
  <si>
    <t>998011001.S</t>
  </si>
  <si>
    <t>Presun hmôt pre objekty  stavebné, zvislá konštr. , z kovu výšky do 6 m</t>
  </si>
  <si>
    <t>-1749020299</t>
  </si>
  <si>
    <t>SO.02 - Vstupná brána s parkoviskom pre imobilných</t>
  </si>
  <si>
    <t>120901121.S</t>
  </si>
  <si>
    <t>Búranie konštrukcií z betónu prostého neprekladaného kameňom v odkopávkach</t>
  </si>
  <si>
    <t>131201201</t>
  </si>
  <si>
    <t>Výkop jamyv hornine 3, do 100 m3</t>
  </si>
  <si>
    <t>Hĺbenie jám a rýh v  hornine tr.3 súdržných - ručným náradím</t>
  </si>
  <si>
    <t>Zapieskovanie dlažby</t>
  </si>
  <si>
    <t>Zhotovenie opláštenia drenáže a vsakovacej jamy výplne z geotextílie</t>
  </si>
  <si>
    <t>Betón základových pätiek,pre stĺpiky prostý tr. C 16/20</t>
  </si>
  <si>
    <t>564801112.S</t>
  </si>
  <si>
    <t>Podklad zo štrkodrviny veľ. 4 - 8 mm s rozprestretím a zhutnením, po zhutnení hr. 40 mm</t>
  </si>
  <si>
    <t>596911142.S</t>
  </si>
  <si>
    <t>Kladenie betónovej zámkovej dlažby komunikácií pre peších hr. 60 mm pre peších nad 50 do 100 m2 so zriadením lôžka z kameniva hr. 30 mm</t>
  </si>
  <si>
    <t>592460010200.S</t>
  </si>
  <si>
    <t>Dlažba betónová, rozmer 200x100x60 mm, prírodná</t>
  </si>
  <si>
    <t>596911391.S</t>
  </si>
  <si>
    <t>Dopiľovanie betónovej zámkovej dlažby hr. do 60 mm</t>
  </si>
  <si>
    <t>Presun hmôt pre budovy (801, 803, 812), zvislá konštr. z tehál, tvárnic, z kovu výšky do 6 m</t>
  </si>
  <si>
    <t>767914830.S</t>
  </si>
  <si>
    <t>Demontáž oplotenia rámového na oceľové stĺpiky, výšky nad 1 do 2 m,  -0,00900t</t>
  </si>
  <si>
    <t>767920840.S</t>
  </si>
  <si>
    <t>Demontáž vrát a vrátok na oplotenie s plochou jednotlivo  do 10 m2,  -0,28500t</t>
  </si>
  <si>
    <t>pol</t>
  </si>
  <si>
    <t>Výroba a montáž brány viď vykres komplet montáž vrát a vrátok k panelovému oploteniu osadzovaných na stĺpiky oceľové, s plochou jednotlivo do 8 m</t>
  </si>
  <si>
    <t>kpl.</t>
  </si>
  <si>
    <t>553510011000.S</t>
  </si>
  <si>
    <t>Brána dvojkrídlová, viď výkres</t>
  </si>
  <si>
    <t>SO.03-1 - Zdravotechnické inštalácie</t>
  </si>
  <si>
    <t xml:space="preserve">HSV - Práce a dodávky HSV   </t>
  </si>
  <si>
    <t xml:space="preserve">    9 - Ostatné konštrukcie a práce-búranie   </t>
  </si>
  <si>
    <t xml:space="preserve">PSV - Práce a dodávky PSV   </t>
  </si>
  <si>
    <t xml:space="preserve">    722 - Zdravotechnika - vnútorný vodovod   </t>
  </si>
  <si>
    <t xml:space="preserve">    724 - Zdravotechnika - strojné vybavenie   </t>
  </si>
  <si>
    <t xml:space="preserve">    725 - Zdravotechnika - zariaďovacie predmety   </t>
  </si>
  <si>
    <t xml:space="preserve">Práce a dodávky HSV   </t>
  </si>
  <si>
    <t xml:space="preserve">Ostatné konštrukcie a práce-búranie   </t>
  </si>
  <si>
    <t>974031132</t>
  </si>
  <si>
    <t>Vysekanie rýh v akomkoľvek murive tehlovom na akúkoľvek maltu do hĺbky 50 mm a š. do 70 mm,  -0,00600t</t>
  </si>
  <si>
    <t>979011111.S</t>
  </si>
  <si>
    <t>Zvislá doprava sutiny a vybúraných hmôt za prvé podlažie nad alebo pod základným podlažím</t>
  </si>
  <si>
    <t>979081111.S</t>
  </si>
  <si>
    <t>Odvoz sutiny a vybúraných hmôt na skládku do 1 km</t>
  </si>
  <si>
    <t>979082111.S</t>
  </si>
  <si>
    <t>Vnútrostavenisková doprava sutiny a vybúraných hmôt do 10 m</t>
  </si>
  <si>
    <t>979089012.S</t>
  </si>
  <si>
    <t>Poplatok za skládku - betón, tehly, dlaždice (17 01) ostatné</t>
  </si>
  <si>
    <t xml:space="preserve">Práce a dodávky PSV   </t>
  </si>
  <si>
    <t>722</t>
  </si>
  <si>
    <t xml:space="preserve">Zdravotechnika - vnútorný vodovod   </t>
  </si>
  <si>
    <t>722171132.S</t>
  </si>
  <si>
    <t>Plasthliníkové potrubie v tyčiach spájané lisovaním d 20 mm</t>
  </si>
  <si>
    <t>722171133.S</t>
  </si>
  <si>
    <t>Plasthliníkové potrubie v tyčiach spájané lisovaním d 25/26 mm</t>
  </si>
  <si>
    <t>722171134.S</t>
  </si>
  <si>
    <t>Plasthliníkové potrubie v tyčiach spájané lisovaním d 32 mm</t>
  </si>
  <si>
    <t>722221010.S</t>
  </si>
  <si>
    <t>Montáž guľového kohúta závitového priameho pre vodu G 1/2</t>
  </si>
  <si>
    <t>551110004900.S</t>
  </si>
  <si>
    <t>Guľový uzáver pre vodu 1/2", niklovaná mosadz</t>
  </si>
  <si>
    <t>722221020.S</t>
  </si>
  <si>
    <t>Montáž guľového kohúta závitového priameho pre vodu G 1</t>
  </si>
  <si>
    <t>551110005100.S</t>
  </si>
  <si>
    <t>Guľový uzáver pre vodu 1", niklovaná mosadz</t>
  </si>
  <si>
    <t>722221082.S</t>
  </si>
  <si>
    <t>Montáž guľového kohúta vypúšťacieho závitového G 1/2</t>
  </si>
  <si>
    <t>551110011200.S</t>
  </si>
  <si>
    <t>Guľový uzáver vypúšťací s páčkou, 1/2" M, mosadz</t>
  </si>
  <si>
    <t>722221170.S</t>
  </si>
  <si>
    <t>Montáž poistného ventilu závitového pre vodu G 1/2</t>
  </si>
  <si>
    <t>551210021100.S</t>
  </si>
  <si>
    <t>Ventil poistný 1/2”, PN 10, mosadz</t>
  </si>
  <si>
    <t>722221230.S</t>
  </si>
  <si>
    <t>Montáž tlakového redukčného závitového ventilu s manometrom G 1</t>
  </si>
  <si>
    <t>551110018300.S</t>
  </si>
  <si>
    <t>Tlakový redukčný ventil, 1" mm, so šróbením a manometrom, 1 až 6 bar, mosadz, plast</t>
  </si>
  <si>
    <t>722221275.S</t>
  </si>
  <si>
    <t>Montáž spätného ventilu závitového G 1</t>
  </si>
  <si>
    <t>551110016500.S</t>
  </si>
  <si>
    <t>Spätný ventil kontrolovateľný, 1" FF, PN 16, mosadz, disk plast</t>
  </si>
  <si>
    <t>722290234.S</t>
  </si>
  <si>
    <t>Prepláchnutie a dezinfekcia vodovodného potrubia do DN 80</t>
  </si>
  <si>
    <t>998722201.S</t>
  </si>
  <si>
    <t>Presun hmôt pre vnútorný vodovod v objektoch výšky do 6 m</t>
  </si>
  <si>
    <t>%</t>
  </si>
  <si>
    <t>724</t>
  </si>
  <si>
    <t xml:space="preserve">Zdravotechnika - strojné vybavenie   </t>
  </si>
  <si>
    <t>724312110.S</t>
  </si>
  <si>
    <t>Montáž tlakovej nádoby pre pitnú vodu, objem 12 l</t>
  </si>
  <si>
    <t>484620000200.S</t>
  </si>
  <si>
    <t>Nádoba expanzná prietočná s vakom 12 l, D 280 mm, v 318 mm, pripojenie G 3/4", 10 bar</t>
  </si>
  <si>
    <t>551290014200</t>
  </si>
  <si>
    <t>Prietočná armatúra Flowjet 3/4" s guľovým kohútom, príslušenstvo k expanzným nádobám Refix DD, REFLEX</t>
  </si>
  <si>
    <t>998724201.S</t>
  </si>
  <si>
    <t>Presun hmôt pre strojné vybavenie v objektoch výšky do 6 m</t>
  </si>
  <si>
    <t>725</t>
  </si>
  <si>
    <t xml:space="preserve">Zdravotechnika - zariaďovacie predmety   </t>
  </si>
  <si>
    <t>725849201.S</t>
  </si>
  <si>
    <t>Montáž batérie sprchovej nástennej pákovej, klasickej</t>
  </si>
  <si>
    <t>551450002600.S</t>
  </si>
  <si>
    <t>Batéria sprchová nástenná páková</t>
  </si>
  <si>
    <t>722190401.S</t>
  </si>
  <si>
    <t>Vyvedenie a upevnenie výpustky DN 15</t>
  </si>
  <si>
    <t>998725201.S</t>
  </si>
  <si>
    <t>Presun hmôt pre zariaďovacie predmety v objektoch výšky do 6 m</t>
  </si>
  <si>
    <t>SO.03 UK - Ústredné vykurovanie</t>
  </si>
  <si>
    <t xml:space="preserve">    1 - Zemné práce   </t>
  </si>
  <si>
    <t xml:space="preserve">    4 - Vodorovné konštrukcie   </t>
  </si>
  <si>
    <t xml:space="preserve">    6 - Úpravy povrchov, podlahy, osadenie   </t>
  </si>
  <si>
    <t xml:space="preserve">    99 - Presun hmôt HSV   </t>
  </si>
  <si>
    <t xml:space="preserve">    713 - Izolácie tepelné   </t>
  </si>
  <si>
    <t xml:space="preserve">    732 - Ústredné kúrenie, strojovne   </t>
  </si>
  <si>
    <t xml:space="preserve">    733 - Ústredné kúrenie - rozvodné potrubie   </t>
  </si>
  <si>
    <t xml:space="preserve">    734 - Ústredné kúrenie - armatúry   </t>
  </si>
  <si>
    <t xml:space="preserve">    735 - Ústredné kúrenie - vykurovacie telesá   </t>
  </si>
  <si>
    <t xml:space="preserve">    767 - Konštrukcie doplnkové kovové   </t>
  </si>
  <si>
    <t xml:space="preserve">HZS - Hodinové zúčtovacie sadzby   </t>
  </si>
  <si>
    <t xml:space="preserve">OST - Ostatné   </t>
  </si>
  <si>
    <t xml:space="preserve">Zemné práce   </t>
  </si>
  <si>
    <t>Výkop ryhy do šírky 600 mm v horn.3 do 100 m3</t>
  </si>
  <si>
    <t>162501102.S</t>
  </si>
  <si>
    <t>Vodorovné premiestnenie výkopku po spevnenej ceste z horniny tr.1-4, do 100 m3 na vzdialenosť do 3000 m</t>
  </si>
  <si>
    <t>Uloženie sypaniny na skládky do 100 m3</t>
  </si>
  <si>
    <t>171209002.S</t>
  </si>
  <si>
    <t>Poplatok za skladovanie - zemina a kamenivo (17 05) ostatné</t>
  </si>
  <si>
    <t>174101001.S</t>
  </si>
  <si>
    <t>Zásyp sypaninou so zhutnením jám, šachiet, rýh, zárezov alebo okolo objektov do 100 m3</t>
  </si>
  <si>
    <t>Obsyp potrubia sypaninou z vhodných hornín 1 až 4 bez prehodenia sypaniny</t>
  </si>
  <si>
    <t>583310002900.S</t>
  </si>
  <si>
    <t>Štrkopiesok frakcia 0-16 mm</t>
  </si>
  <si>
    <t xml:space="preserve">Vodorovné konštrukcie   </t>
  </si>
  <si>
    <t>451572111.S</t>
  </si>
  <si>
    <t>Lôžko pod potrubie, stoky a drobné objekty, v otvorenom výkope z kameniva drobného ťaženého 0-4 mm</t>
  </si>
  <si>
    <t xml:space="preserve">Úpravy povrchov, podlahy, osadenie   </t>
  </si>
  <si>
    <t>611401111</t>
  </si>
  <si>
    <t>Omietka jednotlivých malých plôch na stropoch akoukoľvek maltou s plochou jednotlivo do 0, 09 m2</t>
  </si>
  <si>
    <t>612403399</t>
  </si>
  <si>
    <t>Hrubá výplň rýh na stenách akoukoľvek maltou, akejkoľvek šírky ryhy</t>
  </si>
  <si>
    <t>632452286.S</t>
  </si>
  <si>
    <t>Cementový poter (vhodný aj ako spádový), pevnosti v tlaku 30 MPa, hr. 30 mm - pre zakladanie vonkajšej jednotky TČ</t>
  </si>
  <si>
    <t>972056004.S</t>
  </si>
  <si>
    <t>Jadrové vrty diamantovými korunkami do D 50 mm do stropov - železobetónových -0,00005t</t>
  </si>
  <si>
    <t>cm</t>
  </si>
  <si>
    <t>979011111</t>
  </si>
  <si>
    <t xml:space="preserve">Presun hmôt HSV   </t>
  </si>
  <si>
    <t>998276101.S</t>
  </si>
  <si>
    <t>Presun hmôt pre rúrové vedenie hĺbené z rúr z plast., hmôt alebo sklolamin. v otvorenom výkope</t>
  </si>
  <si>
    <t>713</t>
  </si>
  <si>
    <t xml:space="preserve">Izolácie tepelné   </t>
  </si>
  <si>
    <t>713482121.S</t>
  </si>
  <si>
    <t>Montáž trubíc z PE, hr.15-20 mm,vnút.priemer do 38 mm</t>
  </si>
  <si>
    <t>283310004500.S</t>
  </si>
  <si>
    <t>Izolačná PE trubica dxhr. 15x20 mm, nadrezaná, na izolovanie rozvodov vody, kúrenia, zdravotechniky</t>
  </si>
  <si>
    <t>283310004600.S</t>
  </si>
  <si>
    <t>Izolačná PE trubica dxhr. 18x20 mm, nadrezaná, na izolovanie rozvodov vody, kúrenia, zdravotechniky</t>
  </si>
  <si>
    <t>283310004700.S</t>
  </si>
  <si>
    <t>Izolačná PE trubica dxhr. 22x20 mm, nadrezaná, na izolovanie rozvodov vody, kúrenia, zdravotechniky</t>
  </si>
  <si>
    <t>283310004800.S</t>
  </si>
  <si>
    <t>Izolačná PE trubica dxhr. 28x20 mm, nadrezaná, na izolovanie rozvodov vody, kúrenia, zdravotechniky</t>
  </si>
  <si>
    <t>283310004900.S</t>
  </si>
  <si>
    <t>Izolačná PE trubica dxhr. 35x20 mm, nadrezaná, na izolovanie rozvodov vody, kúrenia, zdravotechniky</t>
  </si>
  <si>
    <t>998713201.S</t>
  </si>
  <si>
    <t>Presun hmôt pre izolácie tepelné v objektoch výšky do 6 m</t>
  </si>
  <si>
    <t>732</t>
  </si>
  <si>
    <t xml:space="preserve">Ústredné kúrenie, strojovne   </t>
  </si>
  <si>
    <t>731291080.S</t>
  </si>
  <si>
    <t>Montáž rýchlomontážnej sady s 3-cestným zmiešavačom DN 32</t>
  </si>
  <si>
    <t>7741080</t>
  </si>
  <si>
    <t>RMS M32 DN32</t>
  </si>
  <si>
    <t>7741097</t>
  </si>
  <si>
    <t>upevnenie na RMS DN25/32</t>
  </si>
  <si>
    <t>7199567</t>
  </si>
  <si>
    <t>servomotor SR10 230V/50Hz</t>
  </si>
  <si>
    <t>7426463</t>
  </si>
  <si>
    <t>príložný snímač teploty NTC. 2 l=5800</t>
  </si>
  <si>
    <t>732219220.S</t>
  </si>
  <si>
    <t>Montáž zásobníkového ohrievača vody pre ohrev pitnej vody objem 500 l</t>
  </si>
  <si>
    <t>Z021916.1</t>
  </si>
  <si>
    <t>Zásobník TV, s objemom 500l, dva výmenníky, napr.: Vitocell 100-B typ CVB 500l</t>
  </si>
  <si>
    <t>7438702</t>
  </si>
  <si>
    <t>ponorný snímač teploty NTC 10k Ohm</t>
  </si>
  <si>
    <t>732331012.S</t>
  </si>
  <si>
    <t>Montáž expanznej nádoby tlak do 6 bar s membránou 35 l</t>
  </si>
  <si>
    <t>484630006400.S</t>
  </si>
  <si>
    <t>Nádoba expanzná s membránou, objem 35 l, 3/1,5 bar, 6/1,5 bar</t>
  </si>
  <si>
    <t>484630012600.S</t>
  </si>
  <si>
    <t>Ventil so zaistením R3/4 pre expanznú nádobu s objemom 25 - 50 l, na kontrolu, údržbu a výmenu expanzných nádob</t>
  </si>
  <si>
    <t>484630011800.S</t>
  </si>
  <si>
    <t>Konzola s páskou - príslušenstvo k expanzným nádobám 8-33 l</t>
  </si>
  <si>
    <t>732351000.S</t>
  </si>
  <si>
    <t>Montáž akumulačného zásobníka vykurovacej vody v spojení so solár. systémami, tepel. čerpadlami a kotlami na pevné palivo objem do 400 l</t>
  </si>
  <si>
    <t>Z018470</t>
  </si>
  <si>
    <t>Akumulačný zásobník pre tepelné čerpadlá do 17 kW, objem 200L, biela</t>
  </si>
  <si>
    <t>732460010.S</t>
  </si>
  <si>
    <t>Montáž tepelného čerpadla SPLIT 4-16 kW (vzduch-voda)</t>
  </si>
  <si>
    <t>Z015236</t>
  </si>
  <si>
    <t>Splitové tepelné čerpadlo vzduch/voda, výkon 11,6 pri A-7/W35, napr.: Vitocal 200-S AWB 201.D16</t>
  </si>
  <si>
    <t>ZK04097</t>
  </si>
  <si>
    <t>výhrevný pás pre vaňu kondenzátu 1,2m</t>
  </si>
  <si>
    <t>ZK02945</t>
  </si>
  <si>
    <t>inštalačná sada s medenými rúrami 10/16</t>
  </si>
  <si>
    <t>Z008341</t>
  </si>
  <si>
    <t>Diaľkové ovládanie, napr.: Vitotrol 200-A</t>
  </si>
  <si>
    <t>734240010</t>
  </si>
  <si>
    <t>Montáž stanice doplňania upravenej vody do systému ÚK</t>
  </si>
  <si>
    <t>484dopln jendotka</t>
  </si>
  <si>
    <t>Automatická nábíjacia jednotka s typom CAA so sp. klapkou a uzatváracím ventilom</t>
  </si>
  <si>
    <t>4846798180</t>
  </si>
  <si>
    <t>Zmäkčovacie zariadenie náplň pre fillsoft,</t>
  </si>
  <si>
    <t>4846798160</t>
  </si>
  <si>
    <t>Zmäkčovacie zariadenie typfillsoft II, 8 bar/40°C</t>
  </si>
  <si>
    <t>998732201.S</t>
  </si>
  <si>
    <t>Presun hmôt pre strojovne v objektoch výšky do 6 m</t>
  </si>
  <si>
    <t>733</t>
  </si>
  <si>
    <t xml:space="preserve">Ústredné kúrenie - rozvodné potrubie   </t>
  </si>
  <si>
    <t>733125000.S</t>
  </si>
  <si>
    <t>Potrubie z uhlíkovej ocele spájané lisovaním 12x1,0</t>
  </si>
  <si>
    <t>733125003.S</t>
  </si>
  <si>
    <t>Potrubie z uhlíkovej ocele spájané lisovaním 15x1,2</t>
  </si>
  <si>
    <t>733125006.S</t>
  </si>
  <si>
    <t>Potrubie z uhlíkovej ocele spájané lisovaním 18x1,2</t>
  </si>
  <si>
    <t>108</t>
  </si>
  <si>
    <t>733125009.S</t>
  </si>
  <si>
    <t>Potrubie z uhlíkovej ocele spájané lisovaním 22x1,5</t>
  </si>
  <si>
    <t>110</t>
  </si>
  <si>
    <t>733125012.S</t>
  </si>
  <si>
    <t>Potrubie z uhlíkovej ocele spájané lisovaním 28x1,5</t>
  </si>
  <si>
    <t>112</t>
  </si>
  <si>
    <t>733125015.S</t>
  </si>
  <si>
    <t>Potrubie z uhlíkovej ocele spájané lisovaním 35x1,5</t>
  </si>
  <si>
    <t>733190217.S</t>
  </si>
  <si>
    <t>Tlaková skúška potrubia z oceľových rúrok do priemeru 89/5</t>
  </si>
  <si>
    <t>998733201.S</t>
  </si>
  <si>
    <t>Presun hmôt pre rozvody potrubia v objektoch výšky do 6 m</t>
  </si>
  <si>
    <t>734</t>
  </si>
  <si>
    <t xml:space="preserve">Ústredné kúrenie - armatúry   </t>
  </si>
  <si>
    <t>734223208.S</t>
  </si>
  <si>
    <t>Montáž termostatickej hlavice kvapalinovej jednoduchej</t>
  </si>
  <si>
    <t>súb.</t>
  </si>
  <si>
    <t>551280002000.S</t>
  </si>
  <si>
    <t>Termostatická hlavica kvapalinová jednoduchá rozsah regulácie + 6,5 až +28° C, plast</t>
  </si>
  <si>
    <t>734223255.S</t>
  </si>
  <si>
    <t>Montáž armatúr pre pripojenie vykurovacích telies priamych</t>
  </si>
  <si>
    <t>013G0012</t>
  </si>
  <si>
    <t>RA-N 10, priamy, DN3/8", kvs 0,04-0,56, balenie 90ks</t>
  </si>
  <si>
    <t>003L0142</t>
  </si>
  <si>
    <t>RLV 10, priame, DN 3/8", kvs 0,1-1,8 pre pripojenie na sústavu s vnútorným závitom, minimálny odber 10ks</t>
  </si>
  <si>
    <t>013G0232</t>
  </si>
  <si>
    <t>RA-N 10, uhlový ľavý, DN3/8", kvs 0,04-0,56, balenie 54ks</t>
  </si>
  <si>
    <t>013G4239</t>
  </si>
  <si>
    <t>RA-NCX 15, uhlový pravý, DN1/2", kvs 0,04-0,73 balenie 54ks</t>
  </si>
  <si>
    <t>998734201.S</t>
  </si>
  <si>
    <t>Presun hmôt pre armatúry v objektoch výšky do 6 m</t>
  </si>
  <si>
    <t>735</t>
  </si>
  <si>
    <t xml:space="preserve">Ústredné kúrenie - vykurovacie telesá   </t>
  </si>
  <si>
    <t>735158120.S</t>
  </si>
  <si>
    <t>Vykurovacie telesá panelové dvojradové, tlaková skúška telesa vodou</t>
  </si>
  <si>
    <t>735154140.S</t>
  </si>
  <si>
    <t>Montáž vykurovacieho telesa panelového dvojradového výšky 600 mm/ dĺžky 400-600 mm</t>
  </si>
  <si>
    <t>138</t>
  </si>
  <si>
    <t>735154143.S</t>
  </si>
  <si>
    <t>Montáž vykurovacieho telesa panelového dvojradového výšky 600 mm/ dĺžky 1400-1800 mm</t>
  </si>
  <si>
    <t>140</t>
  </si>
  <si>
    <t>7572409</t>
  </si>
  <si>
    <t>vyk. teleso, Typ 22, 600 x 600</t>
  </si>
  <si>
    <t>7572415</t>
  </si>
  <si>
    <t>vyk. teleso, Typ 22, 600x1400</t>
  </si>
  <si>
    <t>735162140.S</t>
  </si>
  <si>
    <t>Montáž vykurovacieho telesa rúrkového výšky 1500 mm</t>
  </si>
  <si>
    <t>484520002900.S</t>
  </si>
  <si>
    <t>Teleso vykurovacie rebríkové oceľové, lxvxhĺ 750x1500x30-65 mm, pripojenie G 1/2" vnútorné</t>
  </si>
  <si>
    <t>998735201.S</t>
  </si>
  <si>
    <t>Presun hmôt pre vykurovacie telesá v objektoch výšky do 6 m</t>
  </si>
  <si>
    <t xml:space="preserve">Konštrukcie doplnkové kovové   </t>
  </si>
  <si>
    <t>767995101.S</t>
  </si>
  <si>
    <t>Montáž ostatných atypických kovových stavebných doplnkových konštrukcií do 5 kg</t>
  </si>
  <si>
    <t>zaves</t>
  </si>
  <si>
    <t>Závesný systém (5 kg) - špecifikáciu dodá dodavateľ</t>
  </si>
  <si>
    <t>998767201.S</t>
  </si>
  <si>
    <t>HZS</t>
  </si>
  <si>
    <t xml:space="preserve">Hodinové zúčtovacie sadzby   </t>
  </si>
  <si>
    <t>HZS000111.S</t>
  </si>
  <si>
    <t>Stavebno montážne práce menej náročne, pomocné alebo manupulačné (Tr. 1) v rozsahu viac ako 8 hodín</t>
  </si>
  <si>
    <t xml:space="preserve">Ostatné   </t>
  </si>
  <si>
    <t>7001506</t>
  </si>
  <si>
    <t>obhliadka pred uvedením do prevádzky</t>
  </si>
  <si>
    <t>7547828</t>
  </si>
  <si>
    <t>UDP rozširovacej sady pre 1 vykur. okruh</t>
  </si>
  <si>
    <t>7547859</t>
  </si>
  <si>
    <t>UDP tepelné čerpadlá</t>
  </si>
  <si>
    <t>7547862</t>
  </si>
  <si>
    <t>dopojenie chladiaceho okruhu</t>
  </si>
  <si>
    <t>HZS-0052</t>
  </si>
  <si>
    <t>Hydraulické vyregulovanie vykurovacieho systému počas vykurovacej skúšky</t>
  </si>
  <si>
    <t>HZS-0061</t>
  </si>
  <si>
    <t>Kompletné vyskúšanie systému - vykurovanie</t>
  </si>
  <si>
    <t>HZS-0071</t>
  </si>
  <si>
    <t>Skúšobná vykurovacia prevádzka</t>
  </si>
  <si>
    <t>HZS-0090</t>
  </si>
  <si>
    <t>Zaškolenie obsluhy dodávateľskou firmou a spustenie systému do prevádzky</t>
  </si>
  <si>
    <t>SO.04 - Tribúna v športovom areáli</t>
  </si>
  <si>
    <t xml:space="preserve">    777 - Podlahy syntetické</t>
  </si>
  <si>
    <t>N00 - Nepomenované práce</t>
  </si>
  <si>
    <t xml:space="preserve">    N01 - Nepomenovaný diel</t>
  </si>
  <si>
    <t>-1617057424</t>
  </si>
  <si>
    <t>Výkop jamy pre základovú dosku, jamu v hornine 3, do 100 m3</t>
  </si>
  <si>
    <t>-340496408</t>
  </si>
  <si>
    <t>805610249</t>
  </si>
  <si>
    <t>-1891314631</t>
  </si>
  <si>
    <t>-1347795480</t>
  </si>
  <si>
    <t>-74958158</t>
  </si>
  <si>
    <t>273351215.S</t>
  </si>
  <si>
    <t>Debnenie stien základových dosiek, zhotovenie-dielce</t>
  </si>
  <si>
    <t>-1570327530</t>
  </si>
  <si>
    <t>4s16351117.S</t>
  </si>
  <si>
    <t>Príplatok za podpornú konštrukciu  stien základových dosiek nad terénom,  zhotovenie</t>
  </si>
  <si>
    <t>-883132451</t>
  </si>
  <si>
    <t>273351216.S</t>
  </si>
  <si>
    <t>Debnenie stien základových dosiek, odstránenie-dielce</t>
  </si>
  <si>
    <t>719456363</t>
  </si>
  <si>
    <t>4s16351118.S</t>
  </si>
  <si>
    <t>Príplatok za podpornú konštrukciu  odstránenie</t>
  </si>
  <si>
    <t>1809630032</t>
  </si>
  <si>
    <t>273362442.S</t>
  </si>
  <si>
    <t>Výstuž základových dosiek zo zvár. sietí KARI, priemer drôtu 8/8 mm, veľkosť oka 150x150 mm</t>
  </si>
  <si>
    <t>1024109142</t>
  </si>
  <si>
    <t>631260003200.S</t>
  </si>
  <si>
    <t>Sieť KARI z kompozitu, GFRP prút d 8 mm, rozmer siete 3x2 m, veľkosť oka 150x150 mm</t>
  </si>
  <si>
    <t>2084764231</t>
  </si>
  <si>
    <t>6s12902011.S</t>
  </si>
  <si>
    <t>Brúsenie -betonových hrán dosky stien rovinnných</t>
  </si>
  <si>
    <t>1385361532</t>
  </si>
  <si>
    <t>5s64782111.S</t>
  </si>
  <si>
    <t>Podklad alebo kryt z kameniva hrubého drveného veľ. 0-63 mm (vibr.štrk) po zhut.hr. 350 mm</t>
  </si>
  <si>
    <t>-162374443</t>
  </si>
  <si>
    <t>583410003500.S</t>
  </si>
  <si>
    <t>Kamenivo drvené hrubé frakcia 0-63 mm</t>
  </si>
  <si>
    <t>697997508</t>
  </si>
  <si>
    <t>564750211.S</t>
  </si>
  <si>
    <t>Podklad alebo kryt z kameniva hrubého drveného veľ. 16-32 mm s rozprestretím a zhutnením hr. 150 mm</t>
  </si>
  <si>
    <t>-994748004</t>
  </si>
  <si>
    <t>583410002600.S</t>
  </si>
  <si>
    <t>Kamenivo drvené hrubé frakcia 16-32 mm</t>
  </si>
  <si>
    <t>-1940403620</t>
  </si>
  <si>
    <t>-1034999187</t>
  </si>
  <si>
    <t>-968136679</t>
  </si>
  <si>
    <t>-1001585343</t>
  </si>
  <si>
    <t>-1176613728</t>
  </si>
  <si>
    <t>1600430473</t>
  </si>
  <si>
    <t>1163557714</t>
  </si>
  <si>
    <t>1812373408</t>
  </si>
  <si>
    <t>-742841835</t>
  </si>
  <si>
    <t>592170003500.S</t>
  </si>
  <si>
    <t>Obrubník rovný parkový, lxšxv 1000x80x250 mm, prírodný</t>
  </si>
  <si>
    <t>365096510</t>
  </si>
  <si>
    <t>609903015</t>
  </si>
  <si>
    <t>-812693908</t>
  </si>
  <si>
    <t>-835721747</t>
  </si>
  <si>
    <t>777</t>
  </si>
  <si>
    <t>Podlahy syntetické</t>
  </si>
  <si>
    <t>777610100.S</t>
  </si>
  <si>
    <t>Epoxidový penetračný náter jednonásobný</t>
  </si>
  <si>
    <t>687363146</t>
  </si>
  <si>
    <t>777610200.S</t>
  </si>
  <si>
    <t>Epoxidový uzatvárací náter, pečatiaca vrstva hladká</t>
  </si>
  <si>
    <t>1715550543</t>
  </si>
  <si>
    <t>N00</t>
  </si>
  <si>
    <t>Nepomenované práce</t>
  </si>
  <si>
    <t>N01</t>
  </si>
  <si>
    <t>Nepomenovaný diel</t>
  </si>
  <si>
    <t>MITRIB00108</t>
  </si>
  <si>
    <t>Montáž OK tribún do predom pripraveného  betónového základu.</t>
  </si>
  <si>
    <t>512</t>
  </si>
  <si>
    <t>546017616</t>
  </si>
  <si>
    <t>MITRIB108MIEST</t>
  </si>
  <si>
    <t xml:space="preserve">3-radová tribúna  vyrobená z oceľovej pozinkovanej konštrukcie, pochôdzné stupne z protišmykového oceľpozink. roštu, bočné, zadné zábradlie, sedadla plastové 108ks viď. PD </t>
  </si>
  <si>
    <t>-1436661854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</si>
</sst>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2"/>
  <sheetViews>
    <sheetView showGridLines="0" tabSelected="1" workbookViewId="0">
      <selection activeCell="K6" sqref="K6:AJ6"/>
    </sheetView>
  </sheetViews>
  <sheetFormatPr baseColWidth="10" defaultRowHeight="11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7" customHeight="1">
      <c r="AR2" s="169" t="s">
        <v>5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S2" s="13" t="s">
        <v>6</v>
      </c>
      <c r="BT2" s="13" t="s">
        <v>7</v>
      </c>
    </row>
    <row r="3" spans="1:74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84" t="s">
        <v>13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R5" s="16"/>
      <c r="BE5" s="181" t="s">
        <v>14</v>
      </c>
      <c r="BS5" s="13" t="s">
        <v>6</v>
      </c>
    </row>
    <row r="6" spans="1:74" ht="37" customHeight="1">
      <c r="B6" s="16"/>
      <c r="D6" s="22" t="s">
        <v>15</v>
      </c>
      <c r="K6" s="185" t="s">
        <v>16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R6" s="16"/>
      <c r="BE6" s="182"/>
      <c r="BS6" s="13" t="s">
        <v>6</v>
      </c>
    </row>
    <row r="7" spans="1:74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82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24" t="s">
        <v>22</v>
      </c>
      <c r="AR8" s="16"/>
      <c r="BE8" s="182"/>
      <c r="BS8" s="13" t="s">
        <v>6</v>
      </c>
    </row>
    <row r="9" spans="1:74" ht="14.5" customHeight="1">
      <c r="B9" s="16"/>
      <c r="AR9" s="16"/>
      <c r="BE9" s="182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1</v>
      </c>
      <c r="AR10" s="16"/>
      <c r="BE10" s="182"/>
      <c r="BS10" s="13" t="s">
        <v>6</v>
      </c>
    </row>
    <row r="11" spans="1:74" ht="18.5" customHeight="1">
      <c r="B11" s="16"/>
      <c r="E11" s="21" t="s">
        <v>20</v>
      </c>
      <c r="AK11" s="23" t="s">
        <v>25</v>
      </c>
      <c r="AN11" s="21" t="s">
        <v>1</v>
      </c>
      <c r="AR11" s="16"/>
      <c r="BE11" s="182"/>
      <c r="BS11" s="13" t="s">
        <v>6</v>
      </c>
    </row>
    <row r="12" spans="1:74" ht="7" customHeight="1">
      <c r="B12" s="16"/>
      <c r="AR12" s="16"/>
      <c r="BE12" s="182"/>
      <c r="BS12" s="13" t="s">
        <v>6</v>
      </c>
    </row>
    <row r="13" spans="1:74" ht="12" customHeight="1">
      <c r="B13" s="16"/>
      <c r="D13" s="23" t="s">
        <v>26</v>
      </c>
      <c r="AK13" s="23" t="s">
        <v>24</v>
      </c>
      <c r="AN13" s="25" t="s">
        <v>27</v>
      </c>
      <c r="AR13" s="16"/>
      <c r="BE13" s="182"/>
      <c r="BS13" s="13" t="s">
        <v>6</v>
      </c>
    </row>
    <row r="14" spans="1:74" ht="13">
      <c r="B14" s="16"/>
      <c r="E14" s="186" t="s">
        <v>27</v>
      </c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23" t="s">
        <v>25</v>
      </c>
      <c r="AN14" s="25" t="s">
        <v>27</v>
      </c>
      <c r="AR14" s="16"/>
      <c r="BE14" s="182"/>
      <c r="BS14" s="13" t="s">
        <v>6</v>
      </c>
    </row>
    <row r="15" spans="1:74" ht="7" customHeight="1">
      <c r="B15" s="16"/>
      <c r="AR15" s="16"/>
      <c r="BE15" s="182"/>
      <c r="BS15" s="13" t="s">
        <v>3</v>
      </c>
    </row>
    <row r="16" spans="1:74" ht="12" customHeight="1">
      <c r="B16" s="16"/>
      <c r="D16" s="23" t="s">
        <v>28</v>
      </c>
      <c r="AK16" s="23" t="s">
        <v>24</v>
      </c>
      <c r="AN16" s="21" t="s">
        <v>1</v>
      </c>
      <c r="AR16" s="16"/>
      <c r="BE16" s="182"/>
      <c r="BS16" s="13" t="s">
        <v>3</v>
      </c>
    </row>
    <row r="17" spans="2:71" ht="18.5" customHeight="1">
      <c r="B17" s="16"/>
      <c r="E17" s="21" t="s">
        <v>20</v>
      </c>
      <c r="AK17" s="23" t="s">
        <v>25</v>
      </c>
      <c r="AN17" s="21" t="s">
        <v>1</v>
      </c>
      <c r="AR17" s="16"/>
      <c r="BE17" s="182"/>
      <c r="BS17" s="13" t="s">
        <v>29</v>
      </c>
    </row>
    <row r="18" spans="2:71" ht="7" customHeight="1">
      <c r="B18" s="16"/>
      <c r="AR18" s="16"/>
      <c r="BE18" s="182"/>
      <c r="BS18" s="13" t="s">
        <v>6</v>
      </c>
    </row>
    <row r="19" spans="2:71" ht="12" customHeight="1">
      <c r="B19" s="16"/>
      <c r="D19" s="23" t="s">
        <v>30</v>
      </c>
      <c r="AK19" s="23" t="s">
        <v>24</v>
      </c>
      <c r="AN19" s="21" t="s">
        <v>1</v>
      </c>
      <c r="AR19" s="16"/>
      <c r="BE19" s="182"/>
      <c r="BS19" s="13" t="s">
        <v>6</v>
      </c>
    </row>
    <row r="20" spans="2:71" ht="18.5" customHeight="1">
      <c r="B20" s="16"/>
      <c r="E20" s="21" t="s">
        <v>20</v>
      </c>
      <c r="AK20" s="23" t="s">
        <v>25</v>
      </c>
      <c r="AN20" s="21" t="s">
        <v>1</v>
      </c>
      <c r="AR20" s="16"/>
      <c r="BE20" s="182"/>
      <c r="BS20" s="13" t="s">
        <v>29</v>
      </c>
    </row>
    <row r="21" spans="2:71" ht="7" customHeight="1">
      <c r="B21" s="16"/>
      <c r="AR21" s="16"/>
      <c r="BE21" s="182"/>
    </row>
    <row r="22" spans="2:71" ht="12" customHeight="1">
      <c r="B22" s="16"/>
      <c r="D22" s="23" t="s">
        <v>31</v>
      </c>
      <c r="AR22" s="16"/>
      <c r="BE22" s="182"/>
    </row>
    <row r="23" spans="2:71" ht="16.5" customHeight="1">
      <c r="B23" s="16"/>
      <c r="E23" s="188" t="s">
        <v>1</v>
      </c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R23" s="16"/>
      <c r="BE23" s="182"/>
    </row>
    <row r="24" spans="2:71" ht="7" customHeight="1">
      <c r="B24" s="16"/>
      <c r="AR24" s="16"/>
      <c r="BE24" s="182"/>
    </row>
    <row r="25" spans="2:71" ht="7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2"/>
    </row>
    <row r="26" spans="2:71" s="1" customFormat="1" ht="26" customHeight="1">
      <c r="B26" s="28"/>
      <c r="D26" s="29" t="s">
        <v>32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9">
        <f>ROUND(AG94,2)</f>
        <v>0</v>
      </c>
      <c r="AL26" s="190"/>
      <c r="AM26" s="190"/>
      <c r="AN26" s="190"/>
      <c r="AO26" s="190"/>
      <c r="AR26" s="28"/>
      <c r="BE26" s="182"/>
    </row>
    <row r="27" spans="2:71" s="1" customFormat="1" ht="7" customHeight="1">
      <c r="B27" s="28"/>
      <c r="AR27" s="28"/>
      <c r="BE27" s="182"/>
    </row>
    <row r="28" spans="2:71" s="1" customFormat="1" ht="13">
      <c r="B28" s="28"/>
      <c r="L28" s="191" t="s">
        <v>33</v>
      </c>
      <c r="M28" s="191"/>
      <c r="N28" s="191"/>
      <c r="O28" s="191"/>
      <c r="P28" s="191"/>
      <c r="W28" s="191" t="s">
        <v>34</v>
      </c>
      <c r="X28" s="191"/>
      <c r="Y28" s="191"/>
      <c r="Z28" s="191"/>
      <c r="AA28" s="191"/>
      <c r="AB28" s="191"/>
      <c r="AC28" s="191"/>
      <c r="AD28" s="191"/>
      <c r="AE28" s="191"/>
      <c r="AK28" s="191" t="s">
        <v>35</v>
      </c>
      <c r="AL28" s="191"/>
      <c r="AM28" s="191"/>
      <c r="AN28" s="191"/>
      <c r="AO28" s="191"/>
      <c r="AR28" s="28"/>
      <c r="BE28" s="182"/>
    </row>
    <row r="29" spans="2:71" s="2" customFormat="1" ht="14.5" customHeight="1">
      <c r="B29" s="32"/>
      <c r="D29" s="23" t="s">
        <v>36</v>
      </c>
      <c r="F29" s="33" t="s">
        <v>37</v>
      </c>
      <c r="L29" s="173">
        <v>0.23</v>
      </c>
      <c r="M29" s="172"/>
      <c r="N29" s="172"/>
      <c r="O29" s="172"/>
      <c r="P29" s="172"/>
      <c r="Q29" s="34"/>
      <c r="R29" s="34"/>
      <c r="S29" s="34"/>
      <c r="T29" s="34"/>
      <c r="U29" s="34"/>
      <c r="V29" s="34"/>
      <c r="W29" s="171">
        <f>ROUND(AZ94, 2)</f>
        <v>0</v>
      </c>
      <c r="X29" s="172"/>
      <c r="Y29" s="172"/>
      <c r="Z29" s="172"/>
      <c r="AA29" s="172"/>
      <c r="AB29" s="172"/>
      <c r="AC29" s="172"/>
      <c r="AD29" s="172"/>
      <c r="AE29" s="172"/>
      <c r="AF29" s="34"/>
      <c r="AG29" s="34"/>
      <c r="AH29" s="34"/>
      <c r="AI29" s="34"/>
      <c r="AJ29" s="34"/>
      <c r="AK29" s="171">
        <f>ROUND(AV94, 2)</f>
        <v>0</v>
      </c>
      <c r="AL29" s="172"/>
      <c r="AM29" s="172"/>
      <c r="AN29" s="172"/>
      <c r="AO29" s="172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83"/>
    </row>
    <row r="30" spans="2:71" s="2" customFormat="1" ht="14.5" customHeight="1">
      <c r="B30" s="32"/>
      <c r="F30" s="33" t="s">
        <v>38</v>
      </c>
      <c r="L30" s="173">
        <v>0.23</v>
      </c>
      <c r="M30" s="172"/>
      <c r="N30" s="172"/>
      <c r="O30" s="172"/>
      <c r="P30" s="172"/>
      <c r="Q30" s="34"/>
      <c r="R30" s="34"/>
      <c r="S30" s="34"/>
      <c r="T30" s="34"/>
      <c r="U30" s="34"/>
      <c r="V30" s="34"/>
      <c r="W30" s="171">
        <f>ROUND(BA94, 2)</f>
        <v>0</v>
      </c>
      <c r="X30" s="172"/>
      <c r="Y30" s="172"/>
      <c r="Z30" s="172"/>
      <c r="AA30" s="172"/>
      <c r="AB30" s="172"/>
      <c r="AC30" s="172"/>
      <c r="AD30" s="172"/>
      <c r="AE30" s="172"/>
      <c r="AF30" s="34"/>
      <c r="AG30" s="34"/>
      <c r="AH30" s="34"/>
      <c r="AI30" s="34"/>
      <c r="AJ30" s="34"/>
      <c r="AK30" s="171">
        <f>ROUND(AW94, 2)</f>
        <v>0</v>
      </c>
      <c r="AL30" s="172"/>
      <c r="AM30" s="172"/>
      <c r="AN30" s="172"/>
      <c r="AO30" s="172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83"/>
    </row>
    <row r="31" spans="2:71" s="2" customFormat="1" ht="14.5" hidden="1" customHeight="1">
      <c r="B31" s="32"/>
      <c r="F31" s="23" t="s">
        <v>39</v>
      </c>
      <c r="L31" s="180">
        <v>0.23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2"/>
      <c r="BE31" s="183"/>
    </row>
    <row r="32" spans="2:71" s="2" customFormat="1" ht="14.5" hidden="1" customHeight="1">
      <c r="B32" s="32"/>
      <c r="F32" s="23" t="s">
        <v>40</v>
      </c>
      <c r="L32" s="180">
        <v>0.23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2"/>
      <c r="BE32" s="183"/>
    </row>
    <row r="33" spans="2:57" s="2" customFormat="1" ht="14.5" hidden="1" customHeight="1">
      <c r="B33" s="32"/>
      <c r="F33" s="33" t="s">
        <v>41</v>
      </c>
      <c r="L33" s="173">
        <v>0</v>
      </c>
      <c r="M33" s="172"/>
      <c r="N33" s="172"/>
      <c r="O33" s="172"/>
      <c r="P33" s="172"/>
      <c r="Q33" s="34"/>
      <c r="R33" s="34"/>
      <c r="S33" s="34"/>
      <c r="T33" s="34"/>
      <c r="U33" s="34"/>
      <c r="V33" s="34"/>
      <c r="W33" s="171">
        <f>ROUND(BD94, 2)</f>
        <v>0</v>
      </c>
      <c r="X33" s="172"/>
      <c r="Y33" s="172"/>
      <c r="Z33" s="172"/>
      <c r="AA33" s="172"/>
      <c r="AB33" s="172"/>
      <c r="AC33" s="172"/>
      <c r="AD33" s="172"/>
      <c r="AE33" s="172"/>
      <c r="AF33" s="34"/>
      <c r="AG33" s="34"/>
      <c r="AH33" s="34"/>
      <c r="AI33" s="34"/>
      <c r="AJ33" s="34"/>
      <c r="AK33" s="171">
        <v>0</v>
      </c>
      <c r="AL33" s="172"/>
      <c r="AM33" s="172"/>
      <c r="AN33" s="172"/>
      <c r="AO33" s="172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83"/>
    </row>
    <row r="34" spans="2:57" s="1" customFormat="1" ht="7" customHeight="1">
      <c r="B34" s="28"/>
      <c r="AR34" s="28"/>
      <c r="BE34" s="182"/>
    </row>
    <row r="35" spans="2:57" s="1" customFormat="1" ht="26" customHeight="1">
      <c r="B35" s="28"/>
      <c r="C35" s="36"/>
      <c r="D35" s="37" t="s">
        <v>42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43</v>
      </c>
      <c r="U35" s="38"/>
      <c r="V35" s="38"/>
      <c r="W35" s="38"/>
      <c r="X35" s="177" t="s">
        <v>44</v>
      </c>
      <c r="Y35" s="175"/>
      <c r="Z35" s="175"/>
      <c r="AA35" s="175"/>
      <c r="AB35" s="175"/>
      <c r="AC35" s="38"/>
      <c r="AD35" s="38"/>
      <c r="AE35" s="38"/>
      <c r="AF35" s="38"/>
      <c r="AG35" s="38"/>
      <c r="AH35" s="38"/>
      <c r="AI35" s="38"/>
      <c r="AJ35" s="38"/>
      <c r="AK35" s="174">
        <f>SUM(AK26:AK33)</f>
        <v>0</v>
      </c>
      <c r="AL35" s="175"/>
      <c r="AM35" s="175"/>
      <c r="AN35" s="175"/>
      <c r="AO35" s="176"/>
      <c r="AP35" s="36"/>
      <c r="AQ35" s="36"/>
      <c r="AR35" s="28"/>
    </row>
    <row r="36" spans="2:57" s="1" customFormat="1" ht="7" customHeight="1">
      <c r="B36" s="28"/>
      <c r="AR36" s="28"/>
    </row>
    <row r="37" spans="2:57" s="1" customFormat="1" ht="14.5" customHeight="1">
      <c r="B37" s="28"/>
      <c r="AR37" s="28"/>
    </row>
    <row r="38" spans="2:57" ht="14.5" customHeight="1">
      <c r="B38" s="16"/>
      <c r="AR38" s="16"/>
    </row>
    <row r="39" spans="2:57" ht="14.5" customHeight="1">
      <c r="B39" s="16"/>
      <c r="AR39" s="16"/>
    </row>
    <row r="40" spans="2:57" ht="14.5" customHeight="1">
      <c r="B40" s="16"/>
      <c r="AR40" s="16"/>
    </row>
    <row r="41" spans="2:57" ht="14.5" customHeight="1">
      <c r="B41" s="16"/>
      <c r="AR41" s="16"/>
    </row>
    <row r="42" spans="2:57" ht="14.5" customHeight="1">
      <c r="B42" s="16"/>
      <c r="AR42" s="16"/>
    </row>
    <row r="43" spans="2:57" ht="14.5" customHeight="1">
      <c r="B43" s="16"/>
      <c r="AR43" s="16"/>
    </row>
    <row r="44" spans="2:57" ht="14.5" customHeight="1">
      <c r="B44" s="16"/>
      <c r="AR44" s="16"/>
    </row>
    <row r="45" spans="2:57" ht="14.5" customHeight="1">
      <c r="B45" s="16"/>
      <c r="AR45" s="16"/>
    </row>
    <row r="46" spans="2:57" ht="14.5" customHeight="1">
      <c r="B46" s="16"/>
      <c r="AR46" s="16"/>
    </row>
    <row r="47" spans="2:57" ht="14.5" customHeight="1">
      <c r="B47" s="16"/>
      <c r="AR47" s="16"/>
    </row>
    <row r="48" spans="2:57" ht="14.5" customHeight="1">
      <c r="B48" s="16"/>
      <c r="AR48" s="16"/>
    </row>
    <row r="49" spans="2:44" s="1" customFormat="1" ht="14.5" customHeight="1">
      <c r="B49" s="28"/>
      <c r="D49" s="40" t="s">
        <v>45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46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3">
      <c r="B60" s="28"/>
      <c r="D60" s="42" t="s">
        <v>47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48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47</v>
      </c>
      <c r="AI60" s="30"/>
      <c r="AJ60" s="30"/>
      <c r="AK60" s="30"/>
      <c r="AL60" s="30"/>
      <c r="AM60" s="42" t="s">
        <v>48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">
      <c r="B64" s="28"/>
      <c r="D64" s="40" t="s">
        <v>49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50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3">
      <c r="B75" s="28"/>
      <c r="D75" s="42" t="s">
        <v>47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48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47</v>
      </c>
      <c r="AI75" s="30"/>
      <c r="AJ75" s="30"/>
      <c r="AK75" s="30"/>
      <c r="AL75" s="30"/>
      <c r="AM75" s="42" t="s">
        <v>48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7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5" customHeight="1">
      <c r="B82" s="28"/>
      <c r="C82" s="17" t="s">
        <v>51</v>
      </c>
      <c r="AR82" s="28"/>
    </row>
    <row r="83" spans="1:91" s="1" customFormat="1" ht="7" customHeight="1">
      <c r="B83" s="28"/>
      <c r="AR83" s="28"/>
    </row>
    <row r="84" spans="1:91" s="3" customFormat="1" ht="12" customHeight="1">
      <c r="B84" s="47"/>
      <c r="C84" s="23" t="s">
        <v>12</v>
      </c>
      <c r="L84" s="3" t="str">
        <f>K5</f>
        <v>IMPORT</v>
      </c>
      <c r="AR84" s="47"/>
    </row>
    <row r="85" spans="1:91" s="4" customFormat="1" ht="37" customHeight="1">
      <c r="B85" s="48"/>
      <c r="C85" s="49" t="s">
        <v>15</v>
      </c>
      <c r="L85" s="202" t="str">
        <f>K6</f>
        <v>Výstavba športového areálu v Bardejove - časť Dlhá Lúka</v>
      </c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R85" s="48"/>
    </row>
    <row r="86" spans="1:91" s="1" customFormat="1" ht="7" customHeight="1">
      <c r="B86" s="28"/>
      <c r="AR86" s="28"/>
    </row>
    <row r="87" spans="1:91" s="1" customFormat="1" ht="12" customHeight="1">
      <c r="B87" s="28"/>
      <c r="C87" s="23" t="s">
        <v>19</v>
      </c>
      <c r="L87" s="50" t="str">
        <f>IF(K8="","",K8)</f>
        <v xml:space="preserve"> </v>
      </c>
      <c r="AI87" s="23" t="s">
        <v>21</v>
      </c>
      <c r="AM87" s="204" t="str">
        <f>IF(AN8= "","",AN8)</f>
        <v>6. 1. 2025</v>
      </c>
      <c r="AN87" s="204"/>
      <c r="AR87" s="28"/>
    </row>
    <row r="88" spans="1:91" s="1" customFormat="1" ht="7" customHeight="1">
      <c r="B88" s="28"/>
      <c r="AR88" s="28"/>
    </row>
    <row r="89" spans="1:91" s="1" customFormat="1" ht="15.25" customHeight="1">
      <c r="B89" s="28"/>
      <c r="C89" s="23" t="s">
        <v>23</v>
      </c>
      <c r="L89" s="3" t="str">
        <f>IF(E11= "","",E11)</f>
        <v xml:space="preserve"> </v>
      </c>
      <c r="AI89" s="23" t="s">
        <v>28</v>
      </c>
      <c r="AM89" s="205" t="str">
        <f>IF(E17="","",E17)</f>
        <v xml:space="preserve"> </v>
      </c>
      <c r="AN89" s="206"/>
      <c r="AO89" s="206"/>
      <c r="AP89" s="206"/>
      <c r="AR89" s="28"/>
      <c r="AS89" s="207" t="s">
        <v>52</v>
      </c>
      <c r="AT89" s="208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5" customHeight="1">
      <c r="B90" s="28"/>
      <c r="C90" s="23" t="s">
        <v>26</v>
      </c>
      <c r="L90" s="3" t="str">
        <f>IF(E14= "Vyplň údaj","",E14)</f>
        <v/>
      </c>
      <c r="AI90" s="23" t="s">
        <v>30</v>
      </c>
      <c r="AM90" s="205" t="str">
        <f>IF(E20="","",E20)</f>
        <v xml:space="preserve"> </v>
      </c>
      <c r="AN90" s="206"/>
      <c r="AO90" s="206"/>
      <c r="AP90" s="206"/>
      <c r="AR90" s="28"/>
      <c r="AS90" s="209"/>
      <c r="AT90" s="210"/>
      <c r="BD90" s="55"/>
    </row>
    <row r="91" spans="1:91" s="1" customFormat="1" ht="10.75" customHeight="1">
      <c r="B91" s="28"/>
      <c r="AR91" s="28"/>
      <c r="AS91" s="209"/>
      <c r="AT91" s="210"/>
      <c r="BD91" s="55"/>
    </row>
    <row r="92" spans="1:91" s="1" customFormat="1" ht="29.25" customHeight="1">
      <c r="B92" s="28"/>
      <c r="C92" s="197" t="s">
        <v>53</v>
      </c>
      <c r="D92" s="198"/>
      <c r="E92" s="198"/>
      <c r="F92" s="198"/>
      <c r="G92" s="198"/>
      <c r="H92" s="56"/>
      <c r="I92" s="200" t="s">
        <v>54</v>
      </c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199" t="s">
        <v>55</v>
      </c>
      <c r="AH92" s="198"/>
      <c r="AI92" s="198"/>
      <c r="AJ92" s="198"/>
      <c r="AK92" s="198"/>
      <c r="AL92" s="198"/>
      <c r="AM92" s="198"/>
      <c r="AN92" s="200" t="s">
        <v>56</v>
      </c>
      <c r="AO92" s="198"/>
      <c r="AP92" s="201"/>
      <c r="AQ92" s="57" t="s">
        <v>57</v>
      </c>
      <c r="AR92" s="28"/>
      <c r="AS92" s="58" t="s">
        <v>58</v>
      </c>
      <c r="AT92" s="59" t="s">
        <v>59</v>
      </c>
      <c r="AU92" s="59" t="s">
        <v>60</v>
      </c>
      <c r="AV92" s="59" t="s">
        <v>61</v>
      </c>
      <c r="AW92" s="59" t="s">
        <v>62</v>
      </c>
      <c r="AX92" s="59" t="s">
        <v>63</v>
      </c>
      <c r="AY92" s="59" t="s">
        <v>64</v>
      </c>
      <c r="AZ92" s="59" t="s">
        <v>65</v>
      </c>
      <c r="BA92" s="59" t="s">
        <v>66</v>
      </c>
      <c r="BB92" s="59" t="s">
        <v>67</v>
      </c>
      <c r="BC92" s="59" t="s">
        <v>68</v>
      </c>
      <c r="BD92" s="60" t="s">
        <v>69</v>
      </c>
    </row>
    <row r="93" spans="1:91" s="1" customFormat="1" ht="10.75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5" customHeight="1">
      <c r="B94" s="62"/>
      <c r="C94" s="63" t="s">
        <v>70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95">
        <f>ROUND(SUM(AG95:AG100),2)</f>
        <v>0</v>
      </c>
      <c r="AH94" s="195"/>
      <c r="AI94" s="195"/>
      <c r="AJ94" s="195"/>
      <c r="AK94" s="195"/>
      <c r="AL94" s="195"/>
      <c r="AM94" s="195"/>
      <c r="AN94" s="196">
        <f t="shared" ref="AN94:AN100" si="0">SUM(AG94,AT94)</f>
        <v>0</v>
      </c>
      <c r="AO94" s="196"/>
      <c r="AP94" s="196"/>
      <c r="AQ94" s="66" t="s">
        <v>1</v>
      </c>
      <c r="AR94" s="62"/>
      <c r="AS94" s="67">
        <f>ROUND(SUM(AS95:AS100),2)</f>
        <v>0</v>
      </c>
      <c r="AT94" s="68">
        <f t="shared" ref="AT94:AT100" si="1">ROUND(SUM(AV94:AW94),2)</f>
        <v>0</v>
      </c>
      <c r="AU94" s="69">
        <f>ROUND(SUM(AU95:AU100),5)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ROUND(SUM(AZ95:AZ100),2)</f>
        <v>0</v>
      </c>
      <c r="BA94" s="68">
        <f>ROUND(SUM(BA95:BA100),2)</f>
        <v>0</v>
      </c>
      <c r="BB94" s="68">
        <f>ROUND(SUM(BB95:BB100),2)</f>
        <v>0</v>
      </c>
      <c r="BC94" s="68">
        <f>ROUND(SUM(BC95:BC100),2)</f>
        <v>0</v>
      </c>
      <c r="BD94" s="70">
        <f>ROUND(SUM(BD95:BD100),2)</f>
        <v>0</v>
      </c>
      <c r="BS94" s="71" t="s">
        <v>71</v>
      </c>
      <c r="BT94" s="71" t="s">
        <v>72</v>
      </c>
      <c r="BU94" s="72" t="s">
        <v>73</v>
      </c>
      <c r="BV94" s="71" t="s">
        <v>13</v>
      </c>
      <c r="BW94" s="71" t="s">
        <v>4</v>
      </c>
      <c r="BX94" s="71" t="s">
        <v>74</v>
      </c>
      <c r="CL94" s="71" t="s">
        <v>1</v>
      </c>
    </row>
    <row r="95" spans="1:91" s="6" customFormat="1" ht="16.5" customHeight="1">
      <c r="A95" s="73" t="s">
        <v>75</v>
      </c>
      <c r="B95" s="74"/>
      <c r="C95" s="75"/>
      <c r="D95" s="194" t="s">
        <v>76</v>
      </c>
      <c r="E95" s="194"/>
      <c r="F95" s="194"/>
      <c r="G95" s="194"/>
      <c r="H95" s="194"/>
      <c r="I95" s="76"/>
      <c r="J95" s="194" t="s">
        <v>77</v>
      </c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  <c r="AC95" s="194"/>
      <c r="AD95" s="194"/>
      <c r="AE95" s="194"/>
      <c r="AF95" s="194"/>
      <c r="AG95" s="192">
        <f>'SO.01-1 - Multifunkčné ih...'!J30</f>
        <v>0</v>
      </c>
      <c r="AH95" s="193"/>
      <c r="AI95" s="193"/>
      <c r="AJ95" s="193"/>
      <c r="AK95" s="193"/>
      <c r="AL95" s="193"/>
      <c r="AM95" s="193"/>
      <c r="AN95" s="192">
        <f t="shared" si="0"/>
        <v>0</v>
      </c>
      <c r="AO95" s="193"/>
      <c r="AP95" s="193"/>
      <c r="AQ95" s="77" t="s">
        <v>78</v>
      </c>
      <c r="AR95" s="74"/>
      <c r="AS95" s="78">
        <v>0</v>
      </c>
      <c r="AT95" s="79">
        <f t="shared" si="1"/>
        <v>0</v>
      </c>
      <c r="AU95" s="80">
        <f>'SO.01-1 - Multifunkčné ih...'!P129</f>
        <v>0</v>
      </c>
      <c r="AV95" s="79">
        <f>'SO.01-1 - Multifunkčné ih...'!J33</f>
        <v>0</v>
      </c>
      <c r="AW95" s="79">
        <f>'SO.01-1 - Multifunkčné ih...'!J34</f>
        <v>0</v>
      </c>
      <c r="AX95" s="79">
        <f>'SO.01-1 - Multifunkčné ih...'!J35</f>
        <v>0</v>
      </c>
      <c r="AY95" s="79">
        <f>'SO.01-1 - Multifunkčné ih...'!J36</f>
        <v>0</v>
      </c>
      <c r="AZ95" s="79">
        <f>'SO.01-1 - Multifunkčné ih...'!F33</f>
        <v>0</v>
      </c>
      <c r="BA95" s="79">
        <f>'SO.01-1 - Multifunkčné ih...'!F34</f>
        <v>0</v>
      </c>
      <c r="BB95" s="79">
        <f>'SO.01-1 - Multifunkčné ih...'!F35</f>
        <v>0</v>
      </c>
      <c r="BC95" s="79">
        <f>'SO.01-1 - Multifunkčné ih...'!F36</f>
        <v>0</v>
      </c>
      <c r="BD95" s="81">
        <f>'SO.01-1 - Multifunkčné ih...'!F37</f>
        <v>0</v>
      </c>
      <c r="BT95" s="82" t="s">
        <v>79</v>
      </c>
      <c r="BV95" s="82" t="s">
        <v>13</v>
      </c>
      <c r="BW95" s="82" t="s">
        <v>80</v>
      </c>
      <c r="BX95" s="82" t="s">
        <v>4</v>
      </c>
      <c r="CL95" s="82" t="s">
        <v>1</v>
      </c>
      <c r="CM95" s="82" t="s">
        <v>72</v>
      </c>
    </row>
    <row r="96" spans="1:91" s="6" customFormat="1" ht="24.75" customHeight="1">
      <c r="A96" s="73" t="s">
        <v>75</v>
      </c>
      <c r="B96" s="74"/>
      <c r="C96" s="75"/>
      <c r="D96" s="194" t="s">
        <v>81</v>
      </c>
      <c r="E96" s="194"/>
      <c r="F96" s="194"/>
      <c r="G96" s="194"/>
      <c r="H96" s="194"/>
      <c r="I96" s="76"/>
      <c r="J96" s="194" t="s">
        <v>82</v>
      </c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2">
        <f>'SO.01-2 - Multifunkčné ih...'!J30</f>
        <v>0</v>
      </c>
      <c r="AH96" s="193"/>
      <c r="AI96" s="193"/>
      <c r="AJ96" s="193"/>
      <c r="AK96" s="193"/>
      <c r="AL96" s="193"/>
      <c r="AM96" s="193"/>
      <c r="AN96" s="192">
        <f t="shared" si="0"/>
        <v>0</v>
      </c>
      <c r="AO96" s="193"/>
      <c r="AP96" s="193"/>
      <c r="AQ96" s="77" t="s">
        <v>78</v>
      </c>
      <c r="AR96" s="74"/>
      <c r="AS96" s="78">
        <v>0</v>
      </c>
      <c r="AT96" s="79">
        <f t="shared" si="1"/>
        <v>0</v>
      </c>
      <c r="AU96" s="80">
        <f>'SO.01-2 - Multifunkčné ih...'!P120</f>
        <v>0</v>
      </c>
      <c r="AV96" s="79">
        <f>'SO.01-2 - Multifunkčné ih...'!J33</f>
        <v>0</v>
      </c>
      <c r="AW96" s="79">
        <f>'SO.01-2 - Multifunkčné ih...'!J34</f>
        <v>0</v>
      </c>
      <c r="AX96" s="79">
        <f>'SO.01-2 - Multifunkčné ih...'!J35</f>
        <v>0</v>
      </c>
      <c r="AY96" s="79">
        <f>'SO.01-2 - Multifunkčné ih...'!J36</f>
        <v>0</v>
      </c>
      <c r="AZ96" s="79">
        <f>'SO.01-2 - Multifunkčné ih...'!F33</f>
        <v>0</v>
      </c>
      <c r="BA96" s="79">
        <f>'SO.01-2 - Multifunkčné ih...'!F34</f>
        <v>0</v>
      </c>
      <c r="BB96" s="79">
        <f>'SO.01-2 - Multifunkčné ih...'!F35</f>
        <v>0</v>
      </c>
      <c r="BC96" s="79">
        <f>'SO.01-2 - Multifunkčné ih...'!F36</f>
        <v>0</v>
      </c>
      <c r="BD96" s="81">
        <f>'SO.01-2 - Multifunkčné ih...'!F37</f>
        <v>0</v>
      </c>
      <c r="BT96" s="82" t="s">
        <v>79</v>
      </c>
      <c r="BV96" s="82" t="s">
        <v>13</v>
      </c>
      <c r="BW96" s="82" t="s">
        <v>83</v>
      </c>
      <c r="BX96" s="82" t="s">
        <v>4</v>
      </c>
      <c r="CL96" s="82" t="s">
        <v>1</v>
      </c>
      <c r="CM96" s="82" t="s">
        <v>72</v>
      </c>
    </row>
    <row r="97" spans="1:91" s="6" customFormat="1" ht="24.75" customHeight="1">
      <c r="A97" s="73" t="s">
        <v>75</v>
      </c>
      <c r="B97" s="74"/>
      <c r="C97" s="75"/>
      <c r="D97" s="194" t="s">
        <v>84</v>
      </c>
      <c r="E97" s="194"/>
      <c r="F97" s="194"/>
      <c r="G97" s="194"/>
      <c r="H97" s="194"/>
      <c r="I97" s="76"/>
      <c r="J97" s="194" t="s">
        <v>85</v>
      </c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192">
        <f>'SO.02 - Vstupná brána s p...'!J30</f>
        <v>0</v>
      </c>
      <c r="AH97" s="193"/>
      <c r="AI97" s="193"/>
      <c r="AJ97" s="193"/>
      <c r="AK97" s="193"/>
      <c r="AL97" s="193"/>
      <c r="AM97" s="193"/>
      <c r="AN97" s="192">
        <f t="shared" si="0"/>
        <v>0</v>
      </c>
      <c r="AO97" s="193"/>
      <c r="AP97" s="193"/>
      <c r="AQ97" s="77" t="s">
        <v>78</v>
      </c>
      <c r="AR97" s="74"/>
      <c r="AS97" s="78">
        <v>0</v>
      </c>
      <c r="AT97" s="79">
        <f t="shared" si="1"/>
        <v>0</v>
      </c>
      <c r="AU97" s="80">
        <f>'SO.02 - Vstupná brána s p...'!P124</f>
        <v>0</v>
      </c>
      <c r="AV97" s="79">
        <f>'SO.02 - Vstupná brána s p...'!J33</f>
        <v>0</v>
      </c>
      <c r="AW97" s="79">
        <f>'SO.02 - Vstupná brána s p...'!J34</f>
        <v>0</v>
      </c>
      <c r="AX97" s="79">
        <f>'SO.02 - Vstupná brána s p...'!J35</f>
        <v>0</v>
      </c>
      <c r="AY97" s="79">
        <f>'SO.02 - Vstupná brána s p...'!J36</f>
        <v>0</v>
      </c>
      <c r="AZ97" s="79">
        <f>'SO.02 - Vstupná brána s p...'!F33</f>
        <v>0</v>
      </c>
      <c r="BA97" s="79">
        <f>'SO.02 - Vstupná brána s p...'!F34</f>
        <v>0</v>
      </c>
      <c r="BB97" s="79">
        <f>'SO.02 - Vstupná brána s p...'!F35</f>
        <v>0</v>
      </c>
      <c r="BC97" s="79">
        <f>'SO.02 - Vstupná brána s p...'!F36</f>
        <v>0</v>
      </c>
      <c r="BD97" s="81">
        <f>'SO.02 - Vstupná brána s p...'!F37</f>
        <v>0</v>
      </c>
      <c r="BT97" s="82" t="s">
        <v>79</v>
      </c>
      <c r="BV97" s="82" t="s">
        <v>13</v>
      </c>
      <c r="BW97" s="82" t="s">
        <v>86</v>
      </c>
      <c r="BX97" s="82" t="s">
        <v>4</v>
      </c>
      <c r="CL97" s="82" t="s">
        <v>1</v>
      </c>
      <c r="CM97" s="82" t="s">
        <v>72</v>
      </c>
    </row>
    <row r="98" spans="1:91" s="6" customFormat="1" ht="16.5" customHeight="1">
      <c r="A98" s="73" t="s">
        <v>75</v>
      </c>
      <c r="B98" s="74"/>
      <c r="C98" s="75"/>
      <c r="D98" s="194" t="s">
        <v>87</v>
      </c>
      <c r="E98" s="194"/>
      <c r="F98" s="194"/>
      <c r="G98" s="194"/>
      <c r="H98" s="194"/>
      <c r="I98" s="76"/>
      <c r="J98" s="194" t="s">
        <v>88</v>
      </c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194"/>
      <c r="AB98" s="194"/>
      <c r="AC98" s="194"/>
      <c r="AD98" s="194"/>
      <c r="AE98" s="194"/>
      <c r="AF98" s="194"/>
      <c r="AG98" s="192">
        <f>'SO.03-1 - Zdravotechnické...'!J30</f>
        <v>0</v>
      </c>
      <c r="AH98" s="193"/>
      <c r="AI98" s="193"/>
      <c r="AJ98" s="193"/>
      <c r="AK98" s="193"/>
      <c r="AL98" s="193"/>
      <c r="AM98" s="193"/>
      <c r="AN98" s="192">
        <f t="shared" si="0"/>
        <v>0</v>
      </c>
      <c r="AO98" s="193"/>
      <c r="AP98" s="193"/>
      <c r="AQ98" s="77" t="s">
        <v>78</v>
      </c>
      <c r="AR98" s="74"/>
      <c r="AS98" s="78">
        <v>0</v>
      </c>
      <c r="AT98" s="79">
        <f t="shared" si="1"/>
        <v>0</v>
      </c>
      <c r="AU98" s="80">
        <f>'SO.03-1 - Zdravotechnické...'!P122</f>
        <v>0</v>
      </c>
      <c r="AV98" s="79">
        <f>'SO.03-1 - Zdravotechnické...'!J33</f>
        <v>0</v>
      </c>
      <c r="AW98" s="79">
        <f>'SO.03-1 - Zdravotechnické...'!J34</f>
        <v>0</v>
      </c>
      <c r="AX98" s="79">
        <f>'SO.03-1 - Zdravotechnické...'!J35</f>
        <v>0</v>
      </c>
      <c r="AY98" s="79">
        <f>'SO.03-1 - Zdravotechnické...'!J36</f>
        <v>0</v>
      </c>
      <c r="AZ98" s="79">
        <f>'SO.03-1 - Zdravotechnické...'!F33</f>
        <v>0</v>
      </c>
      <c r="BA98" s="79">
        <f>'SO.03-1 - Zdravotechnické...'!F34</f>
        <v>0</v>
      </c>
      <c r="BB98" s="79">
        <f>'SO.03-1 - Zdravotechnické...'!F35</f>
        <v>0</v>
      </c>
      <c r="BC98" s="79">
        <f>'SO.03-1 - Zdravotechnické...'!F36</f>
        <v>0</v>
      </c>
      <c r="BD98" s="81">
        <f>'SO.03-1 - Zdravotechnické...'!F37</f>
        <v>0</v>
      </c>
      <c r="BT98" s="82" t="s">
        <v>79</v>
      </c>
      <c r="BV98" s="82" t="s">
        <v>13</v>
      </c>
      <c r="BW98" s="82" t="s">
        <v>89</v>
      </c>
      <c r="BX98" s="82" t="s">
        <v>4</v>
      </c>
      <c r="CL98" s="82" t="s">
        <v>1</v>
      </c>
      <c r="CM98" s="82" t="s">
        <v>72</v>
      </c>
    </row>
    <row r="99" spans="1:91" s="6" customFormat="1" ht="24.75" customHeight="1">
      <c r="A99" s="73" t="s">
        <v>75</v>
      </c>
      <c r="B99" s="74"/>
      <c r="C99" s="75"/>
      <c r="D99" s="194" t="s">
        <v>90</v>
      </c>
      <c r="E99" s="194"/>
      <c r="F99" s="194"/>
      <c r="G99" s="194"/>
      <c r="H99" s="194"/>
      <c r="I99" s="76"/>
      <c r="J99" s="194" t="s">
        <v>91</v>
      </c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194"/>
      <c r="AB99" s="194"/>
      <c r="AC99" s="194"/>
      <c r="AD99" s="194"/>
      <c r="AE99" s="194"/>
      <c r="AF99" s="194"/>
      <c r="AG99" s="192">
        <f>'SO.03 UK - Ústredné vykur...'!J30</f>
        <v>0</v>
      </c>
      <c r="AH99" s="193"/>
      <c r="AI99" s="193"/>
      <c r="AJ99" s="193"/>
      <c r="AK99" s="193"/>
      <c r="AL99" s="193"/>
      <c r="AM99" s="193"/>
      <c r="AN99" s="192">
        <f t="shared" si="0"/>
        <v>0</v>
      </c>
      <c r="AO99" s="193"/>
      <c r="AP99" s="193"/>
      <c r="AQ99" s="77" t="s">
        <v>78</v>
      </c>
      <c r="AR99" s="74"/>
      <c r="AS99" s="78">
        <v>0</v>
      </c>
      <c r="AT99" s="79">
        <f t="shared" si="1"/>
        <v>0</v>
      </c>
      <c r="AU99" s="80">
        <f>'SO.03 UK - Ústredné vykur...'!P131</f>
        <v>0</v>
      </c>
      <c r="AV99" s="79">
        <f>'SO.03 UK - Ústredné vykur...'!J33</f>
        <v>0</v>
      </c>
      <c r="AW99" s="79">
        <f>'SO.03 UK - Ústredné vykur...'!J34</f>
        <v>0</v>
      </c>
      <c r="AX99" s="79">
        <f>'SO.03 UK - Ústredné vykur...'!J35</f>
        <v>0</v>
      </c>
      <c r="AY99" s="79">
        <f>'SO.03 UK - Ústredné vykur...'!J36</f>
        <v>0</v>
      </c>
      <c r="AZ99" s="79">
        <f>'SO.03 UK - Ústredné vykur...'!F33</f>
        <v>0</v>
      </c>
      <c r="BA99" s="79">
        <f>'SO.03 UK - Ústredné vykur...'!F34</f>
        <v>0</v>
      </c>
      <c r="BB99" s="79">
        <f>'SO.03 UK - Ústredné vykur...'!F35</f>
        <v>0</v>
      </c>
      <c r="BC99" s="79">
        <f>'SO.03 UK - Ústredné vykur...'!F36</f>
        <v>0</v>
      </c>
      <c r="BD99" s="81">
        <f>'SO.03 UK - Ústredné vykur...'!F37</f>
        <v>0</v>
      </c>
      <c r="BT99" s="82" t="s">
        <v>79</v>
      </c>
      <c r="BV99" s="82" t="s">
        <v>13</v>
      </c>
      <c r="BW99" s="82" t="s">
        <v>92</v>
      </c>
      <c r="BX99" s="82" t="s">
        <v>4</v>
      </c>
      <c r="CL99" s="82" t="s">
        <v>1</v>
      </c>
      <c r="CM99" s="82" t="s">
        <v>72</v>
      </c>
    </row>
    <row r="100" spans="1:91" s="6" customFormat="1" ht="16.5" customHeight="1">
      <c r="A100" s="73" t="s">
        <v>75</v>
      </c>
      <c r="B100" s="74"/>
      <c r="C100" s="75"/>
      <c r="D100" s="194" t="s">
        <v>93</v>
      </c>
      <c r="E100" s="194"/>
      <c r="F100" s="194"/>
      <c r="G100" s="194"/>
      <c r="H100" s="194"/>
      <c r="I100" s="76"/>
      <c r="J100" s="194" t="s">
        <v>94</v>
      </c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194"/>
      <c r="AB100" s="194"/>
      <c r="AC100" s="194"/>
      <c r="AD100" s="194"/>
      <c r="AE100" s="194"/>
      <c r="AF100" s="194"/>
      <c r="AG100" s="192">
        <f>'SO.04 - Tribúna v športov...'!J30</f>
        <v>0</v>
      </c>
      <c r="AH100" s="193"/>
      <c r="AI100" s="193"/>
      <c r="AJ100" s="193"/>
      <c r="AK100" s="193"/>
      <c r="AL100" s="193"/>
      <c r="AM100" s="193"/>
      <c r="AN100" s="192">
        <f t="shared" si="0"/>
        <v>0</v>
      </c>
      <c r="AO100" s="193"/>
      <c r="AP100" s="193"/>
      <c r="AQ100" s="77" t="s">
        <v>78</v>
      </c>
      <c r="AR100" s="74"/>
      <c r="AS100" s="83">
        <v>0</v>
      </c>
      <c r="AT100" s="84">
        <f t="shared" si="1"/>
        <v>0</v>
      </c>
      <c r="AU100" s="85">
        <f>'SO.04 - Tribúna v športov...'!P126</f>
        <v>0</v>
      </c>
      <c r="AV100" s="84">
        <f>'SO.04 - Tribúna v športov...'!J33</f>
        <v>0</v>
      </c>
      <c r="AW100" s="84">
        <f>'SO.04 - Tribúna v športov...'!J34</f>
        <v>0</v>
      </c>
      <c r="AX100" s="84">
        <f>'SO.04 - Tribúna v športov...'!J35</f>
        <v>0</v>
      </c>
      <c r="AY100" s="84">
        <f>'SO.04 - Tribúna v športov...'!J36</f>
        <v>0</v>
      </c>
      <c r="AZ100" s="84">
        <f>'SO.04 - Tribúna v športov...'!F33</f>
        <v>0</v>
      </c>
      <c r="BA100" s="84">
        <f>'SO.04 - Tribúna v športov...'!F34</f>
        <v>0</v>
      </c>
      <c r="BB100" s="84">
        <f>'SO.04 - Tribúna v športov...'!F35</f>
        <v>0</v>
      </c>
      <c r="BC100" s="84">
        <f>'SO.04 - Tribúna v športov...'!F36</f>
        <v>0</v>
      </c>
      <c r="BD100" s="86">
        <f>'SO.04 - Tribúna v športov...'!F37</f>
        <v>0</v>
      </c>
      <c r="BT100" s="82" t="s">
        <v>79</v>
      </c>
      <c r="BV100" s="82" t="s">
        <v>13</v>
      </c>
      <c r="BW100" s="82" t="s">
        <v>95</v>
      </c>
      <c r="BX100" s="82" t="s">
        <v>4</v>
      </c>
      <c r="CL100" s="82" t="s">
        <v>1</v>
      </c>
      <c r="CM100" s="82" t="s">
        <v>72</v>
      </c>
    </row>
    <row r="101" spans="1:91" s="1" customFormat="1" ht="30" customHeight="1">
      <c r="B101" s="28"/>
      <c r="AR101" s="28"/>
    </row>
    <row r="102" spans="1:91" s="1" customFormat="1" ht="7" customHeight="1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28"/>
    </row>
  </sheetData>
  <mergeCells count="62">
    <mergeCell ref="AS89:AT91"/>
    <mergeCell ref="AM90:AP90"/>
    <mergeCell ref="D97:H97"/>
    <mergeCell ref="J97:AF97"/>
    <mergeCell ref="AG97:AM97"/>
    <mergeCell ref="C92:G92"/>
    <mergeCell ref="AG92:AM92"/>
    <mergeCell ref="I92:AF92"/>
    <mergeCell ref="D95:H95"/>
    <mergeCell ref="AG95:AM95"/>
    <mergeCell ref="J95:AF95"/>
    <mergeCell ref="D100:H100"/>
    <mergeCell ref="J100:AF100"/>
    <mergeCell ref="AG94:AM94"/>
    <mergeCell ref="AN94:AP94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K30:AO30"/>
    <mergeCell ref="L30:P30"/>
    <mergeCell ref="W30:AE30"/>
    <mergeCell ref="L31:P31"/>
    <mergeCell ref="AN100:AP100"/>
    <mergeCell ref="AG100:AM100"/>
    <mergeCell ref="AN97:AP97"/>
    <mergeCell ref="AN92:AP92"/>
    <mergeCell ref="AN95:AP95"/>
    <mergeCell ref="L85:AJ85"/>
    <mergeCell ref="AM87:AN87"/>
    <mergeCell ref="AM89:AP89"/>
    <mergeCell ref="AK26:AO26"/>
    <mergeCell ref="L28:P28"/>
    <mergeCell ref="W28:AE28"/>
    <mergeCell ref="AK28:AO28"/>
    <mergeCell ref="W29:AE29"/>
    <mergeCell ref="L29:P29"/>
    <mergeCell ref="AK29:AO29"/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</mergeCells>
  <hyperlinks>
    <hyperlink ref="A95" location="'SO.01-1 - Multifunkčné ih...'!C2" display="/" xr:uid="{00000000-0004-0000-0000-000000000000}"/>
    <hyperlink ref="A96" location="'SO.01-2 - Multifunkčné ih...'!C2" display="/" xr:uid="{00000000-0004-0000-0000-000001000000}"/>
    <hyperlink ref="A97" location="'SO.02 - Vstupná brána s p...'!C2" display="/" xr:uid="{00000000-0004-0000-0000-000002000000}"/>
    <hyperlink ref="A98" location="'SO.03-1 - Zdravotechnické...'!C2" display="/" xr:uid="{00000000-0004-0000-0000-000003000000}"/>
    <hyperlink ref="A99" location="'SO.03 UK - Ústredné vykur...'!C2" display="/" xr:uid="{00000000-0004-0000-0000-000004000000}"/>
    <hyperlink ref="A100" location="'SO.04 - Tribúna v športov...'!C2" display="/" xr:uid="{00000000-0004-0000-0000-000005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9"/>
  <sheetViews>
    <sheetView showGridLines="0" workbookViewId="0"/>
  </sheetViews>
  <sheetFormatPr baseColWidth="10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80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72</v>
      </c>
    </row>
    <row r="4" spans="2:46" ht="25" customHeight="1">
      <c r="B4" s="16"/>
      <c r="D4" s="17" t="s">
        <v>96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12" t="str">
        <f>'Rekapitulácia stavby'!K6</f>
        <v>Výstavba športového areálu v Bardejove - časť Dlhá Lúka</v>
      </c>
      <c r="F7" s="213"/>
      <c r="G7" s="213"/>
      <c r="H7" s="213"/>
      <c r="L7" s="16"/>
    </row>
    <row r="8" spans="2:46" s="1" customFormat="1" ht="12" customHeight="1">
      <c r="B8" s="28"/>
      <c r="D8" s="23" t="s">
        <v>97</v>
      </c>
      <c r="L8" s="28"/>
    </row>
    <row r="9" spans="2:46" s="1" customFormat="1" ht="16.5" customHeight="1">
      <c r="B9" s="28"/>
      <c r="E9" s="202" t="s">
        <v>98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6. 1. 2025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 xml:space="preserve"> </v>
      </c>
      <c r="I15" s="23" t="s">
        <v>25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30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31</v>
      </c>
      <c r="L26" s="28"/>
    </row>
    <row r="27" spans="2:12" s="7" customFormat="1" ht="16.5" customHeight="1">
      <c r="B27" s="88"/>
      <c r="E27" s="188" t="s">
        <v>1</v>
      </c>
      <c r="F27" s="188"/>
      <c r="G27" s="188"/>
      <c r="H27" s="188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32</v>
      </c>
      <c r="J30" s="65">
        <f>ROUND(J129,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34</v>
      </c>
      <c r="I32" s="31" t="s">
        <v>33</v>
      </c>
      <c r="J32" s="31" t="s">
        <v>35</v>
      </c>
      <c r="L32" s="28"/>
    </row>
    <row r="33" spans="2:12" s="1" customFormat="1" ht="14.5" customHeight="1">
      <c r="B33" s="28"/>
      <c r="D33" s="54" t="s">
        <v>36</v>
      </c>
      <c r="E33" s="33" t="s">
        <v>37</v>
      </c>
      <c r="F33" s="90">
        <f>ROUND((SUM(BE129:BE238)),  2)</f>
        <v>0</v>
      </c>
      <c r="G33" s="91"/>
      <c r="H33" s="91"/>
      <c r="I33" s="92">
        <v>0.23</v>
      </c>
      <c r="J33" s="90">
        <f>ROUND(((SUM(BE129:BE238))*I33),  2)</f>
        <v>0</v>
      </c>
      <c r="L33" s="28"/>
    </row>
    <row r="34" spans="2:12" s="1" customFormat="1" ht="14.5" customHeight="1">
      <c r="B34" s="28"/>
      <c r="E34" s="33" t="s">
        <v>38</v>
      </c>
      <c r="F34" s="90">
        <f>ROUND((SUM(BF129:BF238)),  2)</f>
        <v>0</v>
      </c>
      <c r="G34" s="91"/>
      <c r="H34" s="91"/>
      <c r="I34" s="92">
        <v>0.23</v>
      </c>
      <c r="J34" s="90">
        <f>ROUND(((SUM(BF129:BF238))*I34),  2)</f>
        <v>0</v>
      </c>
      <c r="L34" s="28"/>
    </row>
    <row r="35" spans="2:12" s="1" customFormat="1" ht="14.5" hidden="1" customHeight="1">
      <c r="B35" s="28"/>
      <c r="E35" s="23" t="s">
        <v>39</v>
      </c>
      <c r="F35" s="93">
        <f>ROUND((SUM(BG129:BG238)),  2)</f>
        <v>0</v>
      </c>
      <c r="I35" s="94">
        <v>0.23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40</v>
      </c>
      <c r="F36" s="93">
        <f>ROUND((SUM(BH129:BH238)),  2)</f>
        <v>0</v>
      </c>
      <c r="I36" s="94">
        <v>0.23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41</v>
      </c>
      <c r="F37" s="90">
        <f>ROUND((SUM(BI129:BI238)),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42</v>
      </c>
      <c r="E39" s="56"/>
      <c r="F39" s="56"/>
      <c r="G39" s="97" t="s">
        <v>43</v>
      </c>
      <c r="H39" s="98" t="s">
        <v>44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">
      <c r="B61" s="28"/>
      <c r="D61" s="42" t="s">
        <v>47</v>
      </c>
      <c r="E61" s="30"/>
      <c r="F61" s="101" t="s">
        <v>48</v>
      </c>
      <c r="G61" s="42" t="s">
        <v>47</v>
      </c>
      <c r="H61" s="30"/>
      <c r="I61" s="30"/>
      <c r="J61" s="102" t="s">
        <v>48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8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">
      <c r="B76" s="28"/>
      <c r="D76" s="42" t="s">
        <v>47</v>
      </c>
      <c r="E76" s="30"/>
      <c r="F76" s="101" t="s">
        <v>48</v>
      </c>
      <c r="G76" s="42" t="s">
        <v>47</v>
      </c>
      <c r="H76" s="30"/>
      <c r="I76" s="30"/>
      <c r="J76" s="102" t="s">
        <v>48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12" t="str">
        <f>E7</f>
        <v>Výstavba športového areálu v Bardejove - časť Dlhá Lúka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97</v>
      </c>
      <c r="L86" s="28"/>
    </row>
    <row r="87" spans="2:47" s="1" customFormat="1" ht="16.5" customHeight="1">
      <c r="B87" s="28"/>
      <c r="E87" s="202" t="str">
        <f>E9</f>
        <v>SO.01-1 - Multifunkčné ihriisko v športovom areáli</v>
      </c>
      <c r="F87" s="211"/>
      <c r="G87" s="211"/>
      <c r="H87" s="211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6. 1. 2025</v>
      </c>
      <c r="L89" s="28"/>
    </row>
    <row r="90" spans="2:47" s="1" customFormat="1" ht="7" customHeight="1">
      <c r="B90" s="28"/>
      <c r="L90" s="28"/>
    </row>
    <row r="91" spans="2:47" s="1" customFormat="1" ht="15.25" customHeight="1">
      <c r="B91" s="28"/>
      <c r="C91" s="23" t="s">
        <v>23</v>
      </c>
      <c r="F91" s="21" t="str">
        <f>E15</f>
        <v xml:space="preserve"> </v>
      </c>
      <c r="I91" s="23" t="s">
        <v>28</v>
      </c>
      <c r="J91" s="26" t="str">
        <f>E21</f>
        <v xml:space="preserve"> </v>
      </c>
      <c r="L91" s="28"/>
    </row>
    <row r="92" spans="2:47" s="1" customFormat="1" ht="15.25" customHeight="1">
      <c r="B92" s="28"/>
      <c r="C92" s="23" t="s">
        <v>26</v>
      </c>
      <c r="F92" s="21" t="str">
        <f>IF(E18="","",E18)</f>
        <v>Vyplň údaj</v>
      </c>
      <c r="I92" s="23" t="s">
        <v>30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100</v>
      </c>
      <c r="D94" s="95"/>
      <c r="E94" s="95"/>
      <c r="F94" s="95"/>
      <c r="G94" s="95"/>
      <c r="H94" s="95"/>
      <c r="I94" s="95"/>
      <c r="J94" s="104" t="s">
        <v>101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102</v>
      </c>
      <c r="J96" s="65">
        <f>J129</f>
        <v>0</v>
      </c>
      <c r="L96" s="28"/>
      <c r="AU96" s="13" t="s">
        <v>103</v>
      </c>
    </row>
    <row r="97" spans="2:12" s="8" customFormat="1" ht="25" customHeight="1">
      <c r="B97" s="106"/>
      <c r="D97" s="107" t="s">
        <v>104</v>
      </c>
      <c r="E97" s="108"/>
      <c r="F97" s="108"/>
      <c r="G97" s="108"/>
      <c r="H97" s="108"/>
      <c r="I97" s="108"/>
      <c r="J97" s="109">
        <f>J130</f>
        <v>0</v>
      </c>
      <c r="L97" s="106"/>
    </row>
    <row r="98" spans="2:12" s="9" customFormat="1" ht="20" customHeight="1">
      <c r="B98" s="110"/>
      <c r="D98" s="111" t="s">
        <v>105</v>
      </c>
      <c r="E98" s="112"/>
      <c r="F98" s="112"/>
      <c r="G98" s="112"/>
      <c r="H98" s="112"/>
      <c r="I98" s="112"/>
      <c r="J98" s="113">
        <f>J131</f>
        <v>0</v>
      </c>
      <c r="L98" s="110"/>
    </row>
    <row r="99" spans="2:12" s="9" customFormat="1" ht="20" customHeight="1">
      <c r="B99" s="110"/>
      <c r="D99" s="111" t="s">
        <v>106</v>
      </c>
      <c r="E99" s="112"/>
      <c r="F99" s="112"/>
      <c r="G99" s="112"/>
      <c r="H99" s="112"/>
      <c r="I99" s="112"/>
      <c r="J99" s="113">
        <f>J149</f>
        <v>0</v>
      </c>
      <c r="L99" s="110"/>
    </row>
    <row r="100" spans="2:12" s="9" customFormat="1" ht="20" customHeight="1">
      <c r="B100" s="110"/>
      <c r="D100" s="111" t="s">
        <v>107</v>
      </c>
      <c r="E100" s="112"/>
      <c r="F100" s="112"/>
      <c r="G100" s="112"/>
      <c r="H100" s="112"/>
      <c r="I100" s="112"/>
      <c r="J100" s="113">
        <f>J168</f>
        <v>0</v>
      </c>
      <c r="L100" s="110"/>
    </row>
    <row r="101" spans="2:12" s="9" customFormat="1" ht="20" customHeight="1">
      <c r="B101" s="110"/>
      <c r="D101" s="111" t="s">
        <v>108</v>
      </c>
      <c r="E101" s="112"/>
      <c r="F101" s="112"/>
      <c r="G101" s="112"/>
      <c r="H101" s="112"/>
      <c r="I101" s="112"/>
      <c r="J101" s="113">
        <f>J175</f>
        <v>0</v>
      </c>
      <c r="L101" s="110"/>
    </row>
    <row r="102" spans="2:12" s="9" customFormat="1" ht="20" customHeight="1">
      <c r="B102" s="110"/>
      <c r="D102" s="111" t="s">
        <v>109</v>
      </c>
      <c r="E102" s="112"/>
      <c r="F102" s="112"/>
      <c r="G102" s="112"/>
      <c r="H102" s="112"/>
      <c r="I102" s="112"/>
      <c r="J102" s="113">
        <f>J188</f>
        <v>0</v>
      </c>
      <c r="L102" s="110"/>
    </row>
    <row r="103" spans="2:12" s="9" customFormat="1" ht="20" customHeight="1">
      <c r="B103" s="110"/>
      <c r="D103" s="111" t="s">
        <v>110</v>
      </c>
      <c r="E103" s="112"/>
      <c r="F103" s="112"/>
      <c r="G103" s="112"/>
      <c r="H103" s="112"/>
      <c r="I103" s="112"/>
      <c r="J103" s="113">
        <f>J193</f>
        <v>0</v>
      </c>
      <c r="L103" s="110"/>
    </row>
    <row r="104" spans="2:12" s="9" customFormat="1" ht="20" customHeight="1">
      <c r="B104" s="110"/>
      <c r="D104" s="111" t="s">
        <v>111</v>
      </c>
      <c r="E104" s="112"/>
      <c r="F104" s="112"/>
      <c r="G104" s="112"/>
      <c r="H104" s="112"/>
      <c r="I104" s="112"/>
      <c r="J104" s="113">
        <f>J196</f>
        <v>0</v>
      </c>
      <c r="L104" s="110"/>
    </row>
    <row r="105" spans="2:12" s="8" customFormat="1" ht="25" customHeight="1">
      <c r="B105" s="106"/>
      <c r="D105" s="107" t="s">
        <v>112</v>
      </c>
      <c r="E105" s="108"/>
      <c r="F105" s="108"/>
      <c r="G105" s="108"/>
      <c r="H105" s="108"/>
      <c r="I105" s="108"/>
      <c r="J105" s="109">
        <f>J198</f>
        <v>0</v>
      </c>
      <c r="L105" s="106"/>
    </row>
    <row r="106" spans="2:12" s="9" customFormat="1" ht="20" customHeight="1">
      <c r="B106" s="110"/>
      <c r="D106" s="111" t="s">
        <v>113</v>
      </c>
      <c r="E106" s="112"/>
      <c r="F106" s="112"/>
      <c r="G106" s="112"/>
      <c r="H106" s="112"/>
      <c r="I106" s="112"/>
      <c r="J106" s="113">
        <f>J199</f>
        <v>0</v>
      </c>
      <c r="L106" s="110"/>
    </row>
    <row r="107" spans="2:12" s="8" customFormat="1" ht="25" customHeight="1">
      <c r="B107" s="106"/>
      <c r="D107" s="107" t="s">
        <v>114</v>
      </c>
      <c r="E107" s="108"/>
      <c r="F107" s="108"/>
      <c r="G107" s="108"/>
      <c r="H107" s="108"/>
      <c r="I107" s="108"/>
      <c r="J107" s="109">
        <f>J214</f>
        <v>0</v>
      </c>
      <c r="L107" s="106"/>
    </row>
    <row r="108" spans="2:12" s="9" customFormat="1" ht="20" customHeight="1">
      <c r="B108" s="110"/>
      <c r="D108" s="111" t="s">
        <v>115</v>
      </c>
      <c r="E108" s="112"/>
      <c r="F108" s="112"/>
      <c r="G108" s="112"/>
      <c r="H108" s="112"/>
      <c r="I108" s="112"/>
      <c r="J108" s="113">
        <f>J215</f>
        <v>0</v>
      </c>
      <c r="L108" s="110"/>
    </row>
    <row r="109" spans="2:12" s="8" customFormat="1" ht="25" customHeight="1">
      <c r="B109" s="106"/>
      <c r="D109" s="107" t="s">
        <v>116</v>
      </c>
      <c r="E109" s="108"/>
      <c r="F109" s="108"/>
      <c r="G109" s="108"/>
      <c r="H109" s="108"/>
      <c r="I109" s="108"/>
      <c r="J109" s="109">
        <f>J236</f>
        <v>0</v>
      </c>
      <c r="L109" s="106"/>
    </row>
    <row r="110" spans="2:12" s="1" customFormat="1" ht="21.75" customHeight="1">
      <c r="B110" s="28"/>
      <c r="L110" s="28"/>
    </row>
    <row r="111" spans="2:12" s="1" customFormat="1" ht="7" customHeight="1"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28"/>
    </row>
    <row r="115" spans="2:20" s="1" customFormat="1" ht="7" customHeight="1">
      <c r="B115" s="45"/>
      <c r="C115" s="46"/>
      <c r="D115" s="46"/>
      <c r="E115" s="46"/>
      <c r="F115" s="46"/>
      <c r="G115" s="46"/>
      <c r="H115" s="46"/>
      <c r="I115" s="46"/>
      <c r="J115" s="46"/>
      <c r="K115" s="46"/>
      <c r="L115" s="28"/>
    </row>
    <row r="116" spans="2:20" s="1" customFormat="1" ht="25" customHeight="1">
      <c r="B116" s="28"/>
      <c r="C116" s="17" t="s">
        <v>117</v>
      </c>
      <c r="L116" s="28"/>
    </row>
    <row r="117" spans="2:20" s="1" customFormat="1" ht="7" customHeight="1">
      <c r="B117" s="28"/>
      <c r="L117" s="28"/>
    </row>
    <row r="118" spans="2:20" s="1" customFormat="1" ht="12" customHeight="1">
      <c r="B118" s="28"/>
      <c r="C118" s="23" t="s">
        <v>15</v>
      </c>
      <c r="L118" s="28"/>
    </row>
    <row r="119" spans="2:20" s="1" customFormat="1" ht="16.5" customHeight="1">
      <c r="B119" s="28"/>
      <c r="E119" s="212" t="str">
        <f>E7</f>
        <v>Výstavba športového areálu v Bardejove - časť Dlhá Lúka</v>
      </c>
      <c r="F119" s="213"/>
      <c r="G119" s="213"/>
      <c r="H119" s="213"/>
      <c r="L119" s="28"/>
    </row>
    <row r="120" spans="2:20" s="1" customFormat="1" ht="12" customHeight="1">
      <c r="B120" s="28"/>
      <c r="C120" s="23" t="s">
        <v>97</v>
      </c>
      <c r="L120" s="28"/>
    </row>
    <row r="121" spans="2:20" s="1" customFormat="1" ht="16.5" customHeight="1">
      <c r="B121" s="28"/>
      <c r="E121" s="202" t="str">
        <f>E9</f>
        <v>SO.01-1 - Multifunkčné ihriisko v športovom areáli</v>
      </c>
      <c r="F121" s="211"/>
      <c r="G121" s="211"/>
      <c r="H121" s="211"/>
      <c r="L121" s="28"/>
    </row>
    <row r="122" spans="2:20" s="1" customFormat="1" ht="7" customHeight="1">
      <c r="B122" s="28"/>
      <c r="L122" s="28"/>
    </row>
    <row r="123" spans="2:20" s="1" customFormat="1" ht="12" customHeight="1">
      <c r="B123" s="28"/>
      <c r="C123" s="23" t="s">
        <v>19</v>
      </c>
      <c r="F123" s="21" t="str">
        <f>F12</f>
        <v xml:space="preserve"> </v>
      </c>
      <c r="I123" s="23" t="s">
        <v>21</v>
      </c>
      <c r="J123" s="51" t="str">
        <f>IF(J12="","",J12)</f>
        <v>6. 1. 2025</v>
      </c>
      <c r="L123" s="28"/>
    </row>
    <row r="124" spans="2:20" s="1" customFormat="1" ht="7" customHeight="1">
      <c r="B124" s="28"/>
      <c r="L124" s="28"/>
    </row>
    <row r="125" spans="2:20" s="1" customFormat="1" ht="15.25" customHeight="1">
      <c r="B125" s="28"/>
      <c r="C125" s="23" t="s">
        <v>23</v>
      </c>
      <c r="F125" s="21" t="str">
        <f>E15</f>
        <v xml:space="preserve"> </v>
      </c>
      <c r="I125" s="23" t="s">
        <v>28</v>
      </c>
      <c r="J125" s="26" t="str">
        <f>E21</f>
        <v xml:space="preserve"> </v>
      </c>
      <c r="L125" s="28"/>
    </row>
    <row r="126" spans="2:20" s="1" customFormat="1" ht="15.25" customHeight="1">
      <c r="B126" s="28"/>
      <c r="C126" s="23" t="s">
        <v>26</v>
      </c>
      <c r="F126" s="21" t="str">
        <f>IF(E18="","",E18)</f>
        <v>Vyplň údaj</v>
      </c>
      <c r="I126" s="23" t="s">
        <v>30</v>
      </c>
      <c r="J126" s="26" t="str">
        <f>E24</f>
        <v xml:space="preserve"> </v>
      </c>
      <c r="L126" s="28"/>
    </row>
    <row r="127" spans="2:20" s="1" customFormat="1" ht="10.25" customHeight="1">
      <c r="B127" s="28"/>
      <c r="L127" s="28"/>
    </row>
    <row r="128" spans="2:20" s="10" customFormat="1" ht="29.25" customHeight="1">
      <c r="B128" s="114"/>
      <c r="C128" s="115" t="s">
        <v>118</v>
      </c>
      <c r="D128" s="116" t="s">
        <v>57</v>
      </c>
      <c r="E128" s="116" t="s">
        <v>53</v>
      </c>
      <c r="F128" s="116" t="s">
        <v>54</v>
      </c>
      <c r="G128" s="116" t="s">
        <v>119</v>
      </c>
      <c r="H128" s="116" t="s">
        <v>120</v>
      </c>
      <c r="I128" s="116" t="s">
        <v>121</v>
      </c>
      <c r="J128" s="117" t="s">
        <v>101</v>
      </c>
      <c r="K128" s="118" t="s">
        <v>122</v>
      </c>
      <c r="L128" s="114"/>
      <c r="M128" s="58" t="s">
        <v>1</v>
      </c>
      <c r="N128" s="59" t="s">
        <v>36</v>
      </c>
      <c r="O128" s="59" t="s">
        <v>123</v>
      </c>
      <c r="P128" s="59" t="s">
        <v>124</v>
      </c>
      <c r="Q128" s="59" t="s">
        <v>125</v>
      </c>
      <c r="R128" s="59" t="s">
        <v>126</v>
      </c>
      <c r="S128" s="59" t="s">
        <v>127</v>
      </c>
      <c r="T128" s="60" t="s">
        <v>128</v>
      </c>
    </row>
    <row r="129" spans="2:65" s="1" customFormat="1" ht="22.75" customHeight="1">
      <c r="B129" s="28"/>
      <c r="C129" s="63" t="s">
        <v>102</v>
      </c>
      <c r="J129" s="119">
        <f>BK129</f>
        <v>0</v>
      </c>
      <c r="L129" s="28"/>
      <c r="M129" s="61"/>
      <c r="N129" s="52"/>
      <c r="O129" s="52"/>
      <c r="P129" s="120">
        <f>P130+P198+P214+P236</f>
        <v>0</v>
      </c>
      <c r="Q129" s="52"/>
      <c r="R129" s="120">
        <f>R130+R198+R214+R236</f>
        <v>0</v>
      </c>
      <c r="S129" s="52"/>
      <c r="T129" s="121">
        <f>T130+T198+T214+T236</f>
        <v>0</v>
      </c>
      <c r="AT129" s="13" t="s">
        <v>71</v>
      </c>
      <c r="AU129" s="13" t="s">
        <v>103</v>
      </c>
      <c r="BK129" s="122">
        <f>BK130+BK198+BK214+BK236</f>
        <v>0</v>
      </c>
    </row>
    <row r="130" spans="2:65" s="11" customFormat="1" ht="26" customHeight="1">
      <c r="B130" s="123"/>
      <c r="D130" s="124" t="s">
        <v>71</v>
      </c>
      <c r="E130" s="125" t="s">
        <v>129</v>
      </c>
      <c r="F130" s="125" t="s">
        <v>130</v>
      </c>
      <c r="I130" s="126"/>
      <c r="J130" s="127">
        <f>BK130</f>
        <v>0</v>
      </c>
      <c r="L130" s="123"/>
      <c r="M130" s="128"/>
      <c r="P130" s="129">
        <f>P131+P149+P168+P175+P188+P193+P196</f>
        <v>0</v>
      </c>
      <c r="R130" s="129">
        <f>R131+R149+R168+R175+R188+R193+R196</f>
        <v>0</v>
      </c>
      <c r="T130" s="130">
        <f>T131+T149+T168+T175+T188+T193+T196</f>
        <v>0</v>
      </c>
      <c r="AR130" s="124" t="s">
        <v>79</v>
      </c>
      <c r="AT130" s="131" t="s">
        <v>71</v>
      </c>
      <c r="AU130" s="131" t="s">
        <v>72</v>
      </c>
      <c r="AY130" s="124" t="s">
        <v>131</v>
      </c>
      <c r="BK130" s="132">
        <f>BK131+BK149+BK168+BK175+BK188+BK193+BK196</f>
        <v>0</v>
      </c>
    </row>
    <row r="131" spans="2:65" s="11" customFormat="1" ht="22.75" customHeight="1">
      <c r="B131" s="123"/>
      <c r="D131" s="124" t="s">
        <v>71</v>
      </c>
      <c r="E131" s="133" t="s">
        <v>79</v>
      </c>
      <c r="F131" s="133" t="s">
        <v>132</v>
      </c>
      <c r="I131" s="126"/>
      <c r="J131" s="134">
        <f>BK131</f>
        <v>0</v>
      </c>
      <c r="L131" s="123"/>
      <c r="M131" s="128"/>
      <c r="P131" s="129">
        <f>SUM(P132:P148)</f>
        <v>0</v>
      </c>
      <c r="R131" s="129">
        <f>SUM(R132:R148)</f>
        <v>0</v>
      </c>
      <c r="T131" s="130">
        <f>SUM(T132:T148)</f>
        <v>0</v>
      </c>
      <c r="AR131" s="124" t="s">
        <v>79</v>
      </c>
      <c r="AT131" s="131" t="s">
        <v>71</v>
      </c>
      <c r="AU131" s="131" t="s">
        <v>79</v>
      </c>
      <c r="AY131" s="124" t="s">
        <v>131</v>
      </c>
      <c r="BK131" s="132">
        <f>SUM(BK132:BK148)</f>
        <v>0</v>
      </c>
    </row>
    <row r="132" spans="2:65" s="1" customFormat="1" ht="33" customHeight="1">
      <c r="B132" s="135"/>
      <c r="C132" s="136" t="s">
        <v>79</v>
      </c>
      <c r="D132" s="136" t="s">
        <v>133</v>
      </c>
      <c r="E132" s="137" t="s">
        <v>134</v>
      </c>
      <c r="F132" s="138" t="s">
        <v>135</v>
      </c>
      <c r="G132" s="139" t="s">
        <v>136</v>
      </c>
      <c r="H132" s="140">
        <v>469.392</v>
      </c>
      <c r="I132" s="141"/>
      <c r="J132" s="142">
        <f t="shared" ref="J132:J148" si="0">ROUND(I132*H132,2)</f>
        <v>0</v>
      </c>
      <c r="K132" s="143"/>
      <c r="L132" s="28"/>
      <c r="M132" s="144" t="s">
        <v>1</v>
      </c>
      <c r="N132" s="145" t="s">
        <v>38</v>
      </c>
      <c r="P132" s="146">
        <f t="shared" ref="P132:P148" si="1">O132*H132</f>
        <v>0</v>
      </c>
      <c r="Q132" s="146">
        <v>0</v>
      </c>
      <c r="R132" s="146">
        <f t="shared" ref="R132:R148" si="2">Q132*H132</f>
        <v>0</v>
      </c>
      <c r="S132" s="146">
        <v>0</v>
      </c>
      <c r="T132" s="147">
        <f t="shared" ref="T132:T148" si="3">S132*H132</f>
        <v>0</v>
      </c>
      <c r="AR132" s="148" t="s">
        <v>137</v>
      </c>
      <c r="AT132" s="148" t="s">
        <v>133</v>
      </c>
      <c r="AU132" s="148" t="s">
        <v>138</v>
      </c>
      <c r="AY132" s="13" t="s">
        <v>131</v>
      </c>
      <c r="BE132" s="149">
        <f t="shared" ref="BE132:BE148" si="4">IF(N132="základná",J132,0)</f>
        <v>0</v>
      </c>
      <c r="BF132" s="149">
        <f t="shared" ref="BF132:BF148" si="5">IF(N132="znížená",J132,0)</f>
        <v>0</v>
      </c>
      <c r="BG132" s="149">
        <f t="shared" ref="BG132:BG148" si="6">IF(N132="zákl. prenesená",J132,0)</f>
        <v>0</v>
      </c>
      <c r="BH132" s="149">
        <f t="shared" ref="BH132:BH148" si="7">IF(N132="zníž. prenesená",J132,0)</f>
        <v>0</v>
      </c>
      <c r="BI132" s="149">
        <f t="shared" ref="BI132:BI148" si="8">IF(N132="nulová",J132,0)</f>
        <v>0</v>
      </c>
      <c r="BJ132" s="13" t="s">
        <v>138</v>
      </c>
      <c r="BK132" s="149">
        <f t="shared" ref="BK132:BK148" si="9">ROUND(I132*H132,2)</f>
        <v>0</v>
      </c>
      <c r="BL132" s="13" t="s">
        <v>137</v>
      </c>
      <c r="BM132" s="148" t="s">
        <v>138</v>
      </c>
    </row>
    <row r="133" spans="2:65" s="1" customFormat="1" ht="24.25" customHeight="1">
      <c r="B133" s="135"/>
      <c r="C133" s="136" t="s">
        <v>138</v>
      </c>
      <c r="D133" s="136" t="s">
        <v>133</v>
      </c>
      <c r="E133" s="137" t="s">
        <v>139</v>
      </c>
      <c r="F133" s="138" t="s">
        <v>140</v>
      </c>
      <c r="G133" s="139" t="s">
        <v>136</v>
      </c>
      <c r="H133" s="140">
        <v>312.928</v>
      </c>
      <c r="I133" s="141"/>
      <c r="J133" s="142">
        <f t="shared" si="0"/>
        <v>0</v>
      </c>
      <c r="K133" s="143"/>
      <c r="L133" s="28"/>
      <c r="M133" s="144" t="s">
        <v>1</v>
      </c>
      <c r="N133" s="145" t="s">
        <v>38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137</v>
      </c>
      <c r="AT133" s="148" t="s">
        <v>133</v>
      </c>
      <c r="AU133" s="148" t="s">
        <v>138</v>
      </c>
      <c r="AY133" s="13" t="s">
        <v>131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138</v>
      </c>
      <c r="BK133" s="149">
        <f t="shared" si="9"/>
        <v>0</v>
      </c>
      <c r="BL133" s="13" t="s">
        <v>137</v>
      </c>
      <c r="BM133" s="148" t="s">
        <v>137</v>
      </c>
    </row>
    <row r="134" spans="2:65" s="1" customFormat="1" ht="21.75" customHeight="1">
      <c r="B134" s="135"/>
      <c r="C134" s="136" t="s">
        <v>141</v>
      </c>
      <c r="D134" s="136" t="s">
        <v>133</v>
      </c>
      <c r="E134" s="137" t="s">
        <v>142</v>
      </c>
      <c r="F134" s="138" t="s">
        <v>143</v>
      </c>
      <c r="G134" s="139" t="s">
        <v>136</v>
      </c>
      <c r="H134" s="140">
        <v>7.2320000000000002</v>
      </c>
      <c r="I134" s="141"/>
      <c r="J134" s="142">
        <f t="shared" si="0"/>
        <v>0</v>
      </c>
      <c r="K134" s="143"/>
      <c r="L134" s="28"/>
      <c r="M134" s="144" t="s">
        <v>1</v>
      </c>
      <c r="N134" s="145" t="s">
        <v>38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137</v>
      </c>
      <c r="AT134" s="148" t="s">
        <v>133</v>
      </c>
      <c r="AU134" s="148" t="s">
        <v>138</v>
      </c>
      <c r="AY134" s="13" t="s">
        <v>131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138</v>
      </c>
      <c r="BK134" s="149">
        <f t="shared" si="9"/>
        <v>0</v>
      </c>
      <c r="BL134" s="13" t="s">
        <v>137</v>
      </c>
      <c r="BM134" s="148" t="s">
        <v>144</v>
      </c>
    </row>
    <row r="135" spans="2:65" s="1" customFormat="1" ht="24.25" customHeight="1">
      <c r="B135" s="135"/>
      <c r="C135" s="136" t="s">
        <v>137</v>
      </c>
      <c r="D135" s="136" t="s">
        <v>133</v>
      </c>
      <c r="E135" s="137" t="s">
        <v>145</v>
      </c>
      <c r="F135" s="138" t="s">
        <v>146</v>
      </c>
      <c r="G135" s="139" t="s">
        <v>136</v>
      </c>
      <c r="H135" s="140">
        <v>7.2320000000000002</v>
      </c>
      <c r="I135" s="141"/>
      <c r="J135" s="142">
        <f t="shared" si="0"/>
        <v>0</v>
      </c>
      <c r="K135" s="143"/>
      <c r="L135" s="28"/>
      <c r="M135" s="144" t="s">
        <v>1</v>
      </c>
      <c r="N135" s="145" t="s">
        <v>38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137</v>
      </c>
      <c r="AT135" s="148" t="s">
        <v>133</v>
      </c>
      <c r="AU135" s="148" t="s">
        <v>138</v>
      </c>
      <c r="AY135" s="13" t="s">
        <v>131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138</v>
      </c>
      <c r="BK135" s="149">
        <f t="shared" si="9"/>
        <v>0</v>
      </c>
      <c r="BL135" s="13" t="s">
        <v>137</v>
      </c>
      <c r="BM135" s="148" t="s">
        <v>147</v>
      </c>
    </row>
    <row r="136" spans="2:65" s="1" customFormat="1" ht="24.25" customHeight="1">
      <c r="B136" s="135"/>
      <c r="C136" s="136" t="s">
        <v>148</v>
      </c>
      <c r="D136" s="136" t="s">
        <v>133</v>
      </c>
      <c r="E136" s="137" t="s">
        <v>149</v>
      </c>
      <c r="F136" s="138" t="s">
        <v>150</v>
      </c>
      <c r="G136" s="139" t="s">
        <v>136</v>
      </c>
      <c r="H136" s="140">
        <v>56.56</v>
      </c>
      <c r="I136" s="141"/>
      <c r="J136" s="142">
        <f t="shared" si="0"/>
        <v>0</v>
      </c>
      <c r="K136" s="143"/>
      <c r="L136" s="28"/>
      <c r="M136" s="144" t="s">
        <v>1</v>
      </c>
      <c r="N136" s="145" t="s">
        <v>38</v>
      </c>
      <c r="P136" s="146">
        <f t="shared" si="1"/>
        <v>0</v>
      </c>
      <c r="Q136" s="146">
        <v>0</v>
      </c>
      <c r="R136" s="146">
        <f t="shared" si="2"/>
        <v>0</v>
      </c>
      <c r="S136" s="146">
        <v>0</v>
      </c>
      <c r="T136" s="147">
        <f t="shared" si="3"/>
        <v>0</v>
      </c>
      <c r="AR136" s="148" t="s">
        <v>137</v>
      </c>
      <c r="AT136" s="148" t="s">
        <v>133</v>
      </c>
      <c r="AU136" s="148" t="s">
        <v>138</v>
      </c>
      <c r="AY136" s="13" t="s">
        <v>131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3" t="s">
        <v>138</v>
      </c>
      <c r="BK136" s="149">
        <f t="shared" si="9"/>
        <v>0</v>
      </c>
      <c r="BL136" s="13" t="s">
        <v>137</v>
      </c>
      <c r="BM136" s="148" t="s">
        <v>151</v>
      </c>
    </row>
    <row r="137" spans="2:65" s="1" customFormat="1" ht="37.75" customHeight="1">
      <c r="B137" s="135"/>
      <c r="C137" s="136" t="s">
        <v>144</v>
      </c>
      <c r="D137" s="136" t="s">
        <v>133</v>
      </c>
      <c r="E137" s="137" t="s">
        <v>152</v>
      </c>
      <c r="F137" s="138" t="s">
        <v>153</v>
      </c>
      <c r="G137" s="139" t="s">
        <v>136</v>
      </c>
      <c r="H137" s="140">
        <v>56.56</v>
      </c>
      <c r="I137" s="141"/>
      <c r="J137" s="142">
        <f t="shared" si="0"/>
        <v>0</v>
      </c>
      <c r="K137" s="143"/>
      <c r="L137" s="28"/>
      <c r="M137" s="144" t="s">
        <v>1</v>
      </c>
      <c r="N137" s="145" t="s">
        <v>38</v>
      </c>
      <c r="P137" s="146">
        <f t="shared" si="1"/>
        <v>0</v>
      </c>
      <c r="Q137" s="146">
        <v>0</v>
      </c>
      <c r="R137" s="146">
        <f t="shared" si="2"/>
        <v>0</v>
      </c>
      <c r="S137" s="146">
        <v>0</v>
      </c>
      <c r="T137" s="147">
        <f t="shared" si="3"/>
        <v>0</v>
      </c>
      <c r="AR137" s="148" t="s">
        <v>137</v>
      </c>
      <c r="AT137" s="148" t="s">
        <v>133</v>
      </c>
      <c r="AU137" s="148" t="s">
        <v>138</v>
      </c>
      <c r="AY137" s="13" t="s">
        <v>131</v>
      </c>
      <c r="BE137" s="149">
        <f t="shared" si="4"/>
        <v>0</v>
      </c>
      <c r="BF137" s="149">
        <f t="shared" si="5"/>
        <v>0</v>
      </c>
      <c r="BG137" s="149">
        <f t="shared" si="6"/>
        <v>0</v>
      </c>
      <c r="BH137" s="149">
        <f t="shared" si="7"/>
        <v>0</v>
      </c>
      <c r="BI137" s="149">
        <f t="shared" si="8"/>
        <v>0</v>
      </c>
      <c r="BJ137" s="13" t="s">
        <v>138</v>
      </c>
      <c r="BK137" s="149">
        <f t="shared" si="9"/>
        <v>0</v>
      </c>
      <c r="BL137" s="13" t="s">
        <v>137</v>
      </c>
      <c r="BM137" s="148" t="s">
        <v>154</v>
      </c>
    </row>
    <row r="138" spans="2:65" s="1" customFormat="1" ht="33" customHeight="1">
      <c r="B138" s="135"/>
      <c r="C138" s="136" t="s">
        <v>155</v>
      </c>
      <c r="D138" s="136" t="s">
        <v>133</v>
      </c>
      <c r="E138" s="137" t="s">
        <v>156</v>
      </c>
      <c r="F138" s="138" t="s">
        <v>157</v>
      </c>
      <c r="G138" s="139" t="s">
        <v>136</v>
      </c>
      <c r="H138" s="140">
        <v>414.392</v>
      </c>
      <c r="I138" s="141"/>
      <c r="J138" s="142">
        <f t="shared" si="0"/>
        <v>0</v>
      </c>
      <c r="K138" s="143"/>
      <c r="L138" s="28"/>
      <c r="M138" s="144" t="s">
        <v>1</v>
      </c>
      <c r="N138" s="145" t="s">
        <v>38</v>
      </c>
      <c r="P138" s="146">
        <f t="shared" si="1"/>
        <v>0</v>
      </c>
      <c r="Q138" s="146">
        <v>0</v>
      </c>
      <c r="R138" s="146">
        <f t="shared" si="2"/>
        <v>0</v>
      </c>
      <c r="S138" s="146">
        <v>0</v>
      </c>
      <c r="T138" s="147">
        <f t="shared" si="3"/>
        <v>0</v>
      </c>
      <c r="AR138" s="148" t="s">
        <v>137</v>
      </c>
      <c r="AT138" s="148" t="s">
        <v>133</v>
      </c>
      <c r="AU138" s="148" t="s">
        <v>138</v>
      </c>
      <c r="AY138" s="13" t="s">
        <v>131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3" t="s">
        <v>138</v>
      </c>
      <c r="BK138" s="149">
        <f t="shared" si="9"/>
        <v>0</v>
      </c>
      <c r="BL138" s="13" t="s">
        <v>137</v>
      </c>
      <c r="BM138" s="148" t="s">
        <v>158</v>
      </c>
    </row>
    <row r="139" spans="2:65" s="1" customFormat="1" ht="44.25" customHeight="1">
      <c r="B139" s="135"/>
      <c r="C139" s="136" t="s">
        <v>147</v>
      </c>
      <c r="D139" s="136" t="s">
        <v>133</v>
      </c>
      <c r="E139" s="137" t="s">
        <v>159</v>
      </c>
      <c r="F139" s="138" t="s">
        <v>160</v>
      </c>
      <c r="G139" s="139" t="s">
        <v>136</v>
      </c>
      <c r="H139" s="140">
        <v>414.392</v>
      </c>
      <c r="I139" s="141"/>
      <c r="J139" s="142">
        <f t="shared" si="0"/>
        <v>0</v>
      </c>
      <c r="K139" s="143"/>
      <c r="L139" s="28"/>
      <c r="M139" s="144" t="s">
        <v>1</v>
      </c>
      <c r="N139" s="145" t="s">
        <v>38</v>
      </c>
      <c r="P139" s="146">
        <f t="shared" si="1"/>
        <v>0</v>
      </c>
      <c r="Q139" s="146">
        <v>0</v>
      </c>
      <c r="R139" s="146">
        <f t="shared" si="2"/>
        <v>0</v>
      </c>
      <c r="S139" s="146">
        <v>0</v>
      </c>
      <c r="T139" s="147">
        <f t="shared" si="3"/>
        <v>0</v>
      </c>
      <c r="AR139" s="148" t="s">
        <v>137</v>
      </c>
      <c r="AT139" s="148" t="s">
        <v>133</v>
      </c>
      <c r="AU139" s="148" t="s">
        <v>138</v>
      </c>
      <c r="AY139" s="13" t="s">
        <v>131</v>
      </c>
      <c r="BE139" s="149">
        <f t="shared" si="4"/>
        <v>0</v>
      </c>
      <c r="BF139" s="149">
        <f t="shared" si="5"/>
        <v>0</v>
      </c>
      <c r="BG139" s="149">
        <f t="shared" si="6"/>
        <v>0</v>
      </c>
      <c r="BH139" s="149">
        <f t="shared" si="7"/>
        <v>0</v>
      </c>
      <c r="BI139" s="149">
        <f t="shared" si="8"/>
        <v>0</v>
      </c>
      <c r="BJ139" s="13" t="s">
        <v>138</v>
      </c>
      <c r="BK139" s="149">
        <f t="shared" si="9"/>
        <v>0</v>
      </c>
      <c r="BL139" s="13" t="s">
        <v>137</v>
      </c>
      <c r="BM139" s="148" t="s">
        <v>161</v>
      </c>
    </row>
    <row r="140" spans="2:65" s="1" customFormat="1" ht="24.25" customHeight="1">
      <c r="B140" s="135"/>
      <c r="C140" s="136" t="s">
        <v>162</v>
      </c>
      <c r="D140" s="136" t="s">
        <v>133</v>
      </c>
      <c r="E140" s="137" t="s">
        <v>163</v>
      </c>
      <c r="F140" s="138" t="s">
        <v>164</v>
      </c>
      <c r="G140" s="139" t="s">
        <v>136</v>
      </c>
      <c r="H140" s="140">
        <v>414.392</v>
      </c>
      <c r="I140" s="141"/>
      <c r="J140" s="142">
        <f t="shared" si="0"/>
        <v>0</v>
      </c>
      <c r="K140" s="143"/>
      <c r="L140" s="28"/>
      <c r="M140" s="144" t="s">
        <v>1</v>
      </c>
      <c r="N140" s="145" t="s">
        <v>38</v>
      </c>
      <c r="P140" s="146">
        <f t="shared" si="1"/>
        <v>0</v>
      </c>
      <c r="Q140" s="146">
        <v>0</v>
      </c>
      <c r="R140" s="146">
        <f t="shared" si="2"/>
        <v>0</v>
      </c>
      <c r="S140" s="146">
        <v>0</v>
      </c>
      <c r="T140" s="147">
        <f t="shared" si="3"/>
        <v>0</v>
      </c>
      <c r="AR140" s="148" t="s">
        <v>137</v>
      </c>
      <c r="AT140" s="148" t="s">
        <v>133</v>
      </c>
      <c r="AU140" s="148" t="s">
        <v>138</v>
      </c>
      <c r="AY140" s="13" t="s">
        <v>131</v>
      </c>
      <c r="BE140" s="149">
        <f t="shared" si="4"/>
        <v>0</v>
      </c>
      <c r="BF140" s="149">
        <f t="shared" si="5"/>
        <v>0</v>
      </c>
      <c r="BG140" s="149">
        <f t="shared" si="6"/>
        <v>0</v>
      </c>
      <c r="BH140" s="149">
        <f t="shared" si="7"/>
        <v>0</v>
      </c>
      <c r="BI140" s="149">
        <f t="shared" si="8"/>
        <v>0</v>
      </c>
      <c r="BJ140" s="13" t="s">
        <v>138</v>
      </c>
      <c r="BK140" s="149">
        <f t="shared" si="9"/>
        <v>0</v>
      </c>
      <c r="BL140" s="13" t="s">
        <v>137</v>
      </c>
      <c r="BM140" s="148" t="s">
        <v>165</v>
      </c>
    </row>
    <row r="141" spans="2:65" s="1" customFormat="1" ht="21.75" customHeight="1">
      <c r="B141" s="135"/>
      <c r="C141" s="136" t="s">
        <v>151</v>
      </c>
      <c r="D141" s="136" t="s">
        <v>133</v>
      </c>
      <c r="E141" s="137" t="s">
        <v>166</v>
      </c>
      <c r="F141" s="138" t="s">
        <v>167</v>
      </c>
      <c r="G141" s="139" t="s">
        <v>168</v>
      </c>
      <c r="H141" s="140">
        <v>1500</v>
      </c>
      <c r="I141" s="141"/>
      <c r="J141" s="142">
        <f t="shared" si="0"/>
        <v>0</v>
      </c>
      <c r="K141" s="143"/>
      <c r="L141" s="28"/>
      <c r="M141" s="144" t="s">
        <v>1</v>
      </c>
      <c r="N141" s="145" t="s">
        <v>38</v>
      </c>
      <c r="P141" s="146">
        <f t="shared" si="1"/>
        <v>0</v>
      </c>
      <c r="Q141" s="146">
        <v>0</v>
      </c>
      <c r="R141" s="146">
        <f t="shared" si="2"/>
        <v>0</v>
      </c>
      <c r="S141" s="146">
        <v>0</v>
      </c>
      <c r="T141" s="147">
        <f t="shared" si="3"/>
        <v>0</v>
      </c>
      <c r="AR141" s="148" t="s">
        <v>137</v>
      </c>
      <c r="AT141" s="148" t="s">
        <v>133</v>
      </c>
      <c r="AU141" s="148" t="s">
        <v>138</v>
      </c>
      <c r="AY141" s="13" t="s">
        <v>131</v>
      </c>
      <c r="BE141" s="149">
        <f t="shared" si="4"/>
        <v>0</v>
      </c>
      <c r="BF141" s="149">
        <f t="shared" si="5"/>
        <v>0</v>
      </c>
      <c r="BG141" s="149">
        <f t="shared" si="6"/>
        <v>0</v>
      </c>
      <c r="BH141" s="149">
        <f t="shared" si="7"/>
        <v>0</v>
      </c>
      <c r="BI141" s="149">
        <f t="shared" si="8"/>
        <v>0</v>
      </c>
      <c r="BJ141" s="13" t="s">
        <v>138</v>
      </c>
      <c r="BK141" s="149">
        <f t="shared" si="9"/>
        <v>0</v>
      </c>
      <c r="BL141" s="13" t="s">
        <v>137</v>
      </c>
      <c r="BM141" s="148" t="s">
        <v>169</v>
      </c>
    </row>
    <row r="142" spans="2:65" s="1" customFormat="1" ht="16.5" customHeight="1">
      <c r="B142" s="135"/>
      <c r="C142" s="136" t="s">
        <v>170</v>
      </c>
      <c r="D142" s="136" t="s">
        <v>133</v>
      </c>
      <c r="E142" s="137" t="s">
        <v>171</v>
      </c>
      <c r="F142" s="138" t="s">
        <v>172</v>
      </c>
      <c r="G142" s="139" t="s">
        <v>136</v>
      </c>
      <c r="H142" s="140">
        <v>414.392</v>
      </c>
      <c r="I142" s="141"/>
      <c r="J142" s="142">
        <f t="shared" si="0"/>
        <v>0</v>
      </c>
      <c r="K142" s="143"/>
      <c r="L142" s="28"/>
      <c r="M142" s="144" t="s">
        <v>1</v>
      </c>
      <c r="N142" s="145" t="s">
        <v>38</v>
      </c>
      <c r="P142" s="146">
        <f t="shared" si="1"/>
        <v>0</v>
      </c>
      <c r="Q142" s="146">
        <v>0</v>
      </c>
      <c r="R142" s="146">
        <f t="shared" si="2"/>
        <v>0</v>
      </c>
      <c r="S142" s="146">
        <v>0</v>
      </c>
      <c r="T142" s="147">
        <f t="shared" si="3"/>
        <v>0</v>
      </c>
      <c r="AR142" s="148" t="s">
        <v>137</v>
      </c>
      <c r="AT142" s="148" t="s">
        <v>133</v>
      </c>
      <c r="AU142" s="148" t="s">
        <v>138</v>
      </c>
      <c r="AY142" s="13" t="s">
        <v>131</v>
      </c>
      <c r="BE142" s="149">
        <f t="shared" si="4"/>
        <v>0</v>
      </c>
      <c r="BF142" s="149">
        <f t="shared" si="5"/>
        <v>0</v>
      </c>
      <c r="BG142" s="149">
        <f t="shared" si="6"/>
        <v>0</v>
      </c>
      <c r="BH142" s="149">
        <f t="shared" si="7"/>
        <v>0</v>
      </c>
      <c r="BI142" s="149">
        <f t="shared" si="8"/>
        <v>0</v>
      </c>
      <c r="BJ142" s="13" t="s">
        <v>138</v>
      </c>
      <c r="BK142" s="149">
        <f t="shared" si="9"/>
        <v>0</v>
      </c>
      <c r="BL142" s="13" t="s">
        <v>137</v>
      </c>
      <c r="BM142" s="148" t="s">
        <v>173</v>
      </c>
    </row>
    <row r="143" spans="2:65" s="1" customFormat="1" ht="24.25" customHeight="1">
      <c r="B143" s="135"/>
      <c r="C143" s="136" t="s">
        <v>154</v>
      </c>
      <c r="D143" s="136" t="s">
        <v>133</v>
      </c>
      <c r="E143" s="137" t="s">
        <v>174</v>
      </c>
      <c r="F143" s="138" t="s">
        <v>175</v>
      </c>
      <c r="G143" s="139" t="s">
        <v>176</v>
      </c>
      <c r="H143" s="140">
        <v>4</v>
      </c>
      <c r="I143" s="141"/>
      <c r="J143" s="142">
        <f t="shared" si="0"/>
        <v>0</v>
      </c>
      <c r="K143" s="143"/>
      <c r="L143" s="28"/>
      <c r="M143" s="144" t="s">
        <v>1</v>
      </c>
      <c r="N143" s="145" t="s">
        <v>38</v>
      </c>
      <c r="P143" s="146">
        <f t="shared" si="1"/>
        <v>0</v>
      </c>
      <c r="Q143" s="146">
        <v>0</v>
      </c>
      <c r="R143" s="146">
        <f t="shared" si="2"/>
        <v>0</v>
      </c>
      <c r="S143" s="146">
        <v>0</v>
      </c>
      <c r="T143" s="147">
        <f t="shared" si="3"/>
        <v>0</v>
      </c>
      <c r="AR143" s="148" t="s">
        <v>137</v>
      </c>
      <c r="AT143" s="148" t="s">
        <v>133</v>
      </c>
      <c r="AU143" s="148" t="s">
        <v>138</v>
      </c>
      <c r="AY143" s="13" t="s">
        <v>131</v>
      </c>
      <c r="BE143" s="149">
        <f t="shared" si="4"/>
        <v>0</v>
      </c>
      <c r="BF143" s="149">
        <f t="shared" si="5"/>
        <v>0</v>
      </c>
      <c r="BG143" s="149">
        <f t="shared" si="6"/>
        <v>0</v>
      </c>
      <c r="BH143" s="149">
        <f t="shared" si="7"/>
        <v>0</v>
      </c>
      <c r="BI143" s="149">
        <f t="shared" si="8"/>
        <v>0</v>
      </c>
      <c r="BJ143" s="13" t="s">
        <v>138</v>
      </c>
      <c r="BK143" s="149">
        <f t="shared" si="9"/>
        <v>0</v>
      </c>
      <c r="BL143" s="13" t="s">
        <v>137</v>
      </c>
      <c r="BM143" s="148" t="s">
        <v>177</v>
      </c>
    </row>
    <row r="144" spans="2:65" s="1" customFormat="1" ht="24.25" customHeight="1">
      <c r="B144" s="135"/>
      <c r="C144" s="150" t="s">
        <v>178</v>
      </c>
      <c r="D144" s="150" t="s">
        <v>179</v>
      </c>
      <c r="E144" s="151" t="s">
        <v>180</v>
      </c>
      <c r="F144" s="152" t="s">
        <v>181</v>
      </c>
      <c r="G144" s="153" t="s">
        <v>176</v>
      </c>
      <c r="H144" s="154">
        <v>4</v>
      </c>
      <c r="I144" s="155"/>
      <c r="J144" s="156">
        <f t="shared" si="0"/>
        <v>0</v>
      </c>
      <c r="K144" s="157"/>
      <c r="L144" s="158"/>
      <c r="M144" s="159" t="s">
        <v>1</v>
      </c>
      <c r="N144" s="160" t="s">
        <v>38</v>
      </c>
      <c r="P144" s="146">
        <f t="shared" si="1"/>
        <v>0</v>
      </c>
      <c r="Q144" s="146">
        <v>0</v>
      </c>
      <c r="R144" s="146">
        <f t="shared" si="2"/>
        <v>0</v>
      </c>
      <c r="S144" s="146">
        <v>0</v>
      </c>
      <c r="T144" s="147">
        <f t="shared" si="3"/>
        <v>0</v>
      </c>
      <c r="AR144" s="148" t="s">
        <v>147</v>
      </c>
      <c r="AT144" s="148" t="s">
        <v>179</v>
      </c>
      <c r="AU144" s="148" t="s">
        <v>138</v>
      </c>
      <c r="AY144" s="13" t="s">
        <v>131</v>
      </c>
      <c r="BE144" s="149">
        <f t="shared" si="4"/>
        <v>0</v>
      </c>
      <c r="BF144" s="149">
        <f t="shared" si="5"/>
        <v>0</v>
      </c>
      <c r="BG144" s="149">
        <f t="shared" si="6"/>
        <v>0</v>
      </c>
      <c r="BH144" s="149">
        <f t="shared" si="7"/>
        <v>0</v>
      </c>
      <c r="BI144" s="149">
        <f t="shared" si="8"/>
        <v>0</v>
      </c>
      <c r="BJ144" s="13" t="s">
        <v>138</v>
      </c>
      <c r="BK144" s="149">
        <f t="shared" si="9"/>
        <v>0</v>
      </c>
      <c r="BL144" s="13" t="s">
        <v>137</v>
      </c>
      <c r="BM144" s="148" t="s">
        <v>182</v>
      </c>
    </row>
    <row r="145" spans="2:65" s="1" customFormat="1" ht="21.75" customHeight="1">
      <c r="B145" s="135"/>
      <c r="C145" s="136" t="s">
        <v>158</v>
      </c>
      <c r="D145" s="136" t="s">
        <v>133</v>
      </c>
      <c r="E145" s="137" t="s">
        <v>183</v>
      </c>
      <c r="F145" s="138" t="s">
        <v>184</v>
      </c>
      <c r="G145" s="139" t="s">
        <v>185</v>
      </c>
      <c r="H145" s="140">
        <v>621.58799999999997</v>
      </c>
      <c r="I145" s="141"/>
      <c r="J145" s="142">
        <f t="shared" si="0"/>
        <v>0</v>
      </c>
      <c r="K145" s="143"/>
      <c r="L145" s="28"/>
      <c r="M145" s="144" t="s">
        <v>1</v>
      </c>
      <c r="N145" s="145" t="s">
        <v>38</v>
      </c>
      <c r="P145" s="146">
        <f t="shared" si="1"/>
        <v>0</v>
      </c>
      <c r="Q145" s="146">
        <v>0</v>
      </c>
      <c r="R145" s="146">
        <f t="shared" si="2"/>
        <v>0</v>
      </c>
      <c r="S145" s="146">
        <v>0</v>
      </c>
      <c r="T145" s="147">
        <f t="shared" si="3"/>
        <v>0</v>
      </c>
      <c r="AR145" s="148" t="s">
        <v>137</v>
      </c>
      <c r="AT145" s="148" t="s">
        <v>133</v>
      </c>
      <c r="AU145" s="148" t="s">
        <v>138</v>
      </c>
      <c r="AY145" s="13" t="s">
        <v>131</v>
      </c>
      <c r="BE145" s="149">
        <f t="shared" si="4"/>
        <v>0</v>
      </c>
      <c r="BF145" s="149">
        <f t="shared" si="5"/>
        <v>0</v>
      </c>
      <c r="BG145" s="149">
        <f t="shared" si="6"/>
        <v>0</v>
      </c>
      <c r="BH145" s="149">
        <f t="shared" si="7"/>
        <v>0</v>
      </c>
      <c r="BI145" s="149">
        <f t="shared" si="8"/>
        <v>0</v>
      </c>
      <c r="BJ145" s="13" t="s">
        <v>138</v>
      </c>
      <c r="BK145" s="149">
        <f t="shared" si="9"/>
        <v>0</v>
      </c>
      <c r="BL145" s="13" t="s">
        <v>137</v>
      </c>
      <c r="BM145" s="148" t="s">
        <v>186</v>
      </c>
    </row>
    <row r="146" spans="2:65" s="1" customFormat="1" ht="16.5" customHeight="1">
      <c r="B146" s="135"/>
      <c r="C146" s="136" t="s">
        <v>187</v>
      </c>
      <c r="D146" s="136" t="s">
        <v>133</v>
      </c>
      <c r="E146" s="137" t="s">
        <v>188</v>
      </c>
      <c r="F146" s="138" t="s">
        <v>189</v>
      </c>
      <c r="G146" s="139" t="s">
        <v>185</v>
      </c>
      <c r="H146" s="140">
        <v>621.58799999999997</v>
      </c>
      <c r="I146" s="141"/>
      <c r="J146" s="142">
        <f t="shared" si="0"/>
        <v>0</v>
      </c>
      <c r="K146" s="143"/>
      <c r="L146" s="28"/>
      <c r="M146" s="144" t="s">
        <v>1</v>
      </c>
      <c r="N146" s="145" t="s">
        <v>38</v>
      </c>
      <c r="P146" s="146">
        <f t="shared" si="1"/>
        <v>0</v>
      </c>
      <c r="Q146" s="146">
        <v>0</v>
      </c>
      <c r="R146" s="146">
        <f t="shared" si="2"/>
        <v>0</v>
      </c>
      <c r="S146" s="146">
        <v>0</v>
      </c>
      <c r="T146" s="147">
        <f t="shared" si="3"/>
        <v>0</v>
      </c>
      <c r="AR146" s="148" t="s">
        <v>137</v>
      </c>
      <c r="AT146" s="148" t="s">
        <v>133</v>
      </c>
      <c r="AU146" s="148" t="s">
        <v>138</v>
      </c>
      <c r="AY146" s="13" t="s">
        <v>131</v>
      </c>
      <c r="BE146" s="149">
        <f t="shared" si="4"/>
        <v>0</v>
      </c>
      <c r="BF146" s="149">
        <f t="shared" si="5"/>
        <v>0</v>
      </c>
      <c r="BG146" s="149">
        <f t="shared" si="6"/>
        <v>0</v>
      </c>
      <c r="BH146" s="149">
        <f t="shared" si="7"/>
        <v>0</v>
      </c>
      <c r="BI146" s="149">
        <f t="shared" si="8"/>
        <v>0</v>
      </c>
      <c r="BJ146" s="13" t="s">
        <v>138</v>
      </c>
      <c r="BK146" s="149">
        <f t="shared" si="9"/>
        <v>0</v>
      </c>
      <c r="BL146" s="13" t="s">
        <v>137</v>
      </c>
      <c r="BM146" s="148" t="s">
        <v>190</v>
      </c>
    </row>
    <row r="147" spans="2:65" s="1" customFormat="1" ht="24.25" customHeight="1">
      <c r="B147" s="135"/>
      <c r="C147" s="136" t="s">
        <v>161</v>
      </c>
      <c r="D147" s="136" t="s">
        <v>133</v>
      </c>
      <c r="E147" s="137" t="s">
        <v>191</v>
      </c>
      <c r="F147" s="138" t="s">
        <v>192</v>
      </c>
      <c r="G147" s="139" t="s">
        <v>136</v>
      </c>
      <c r="H147" s="140">
        <v>56.56</v>
      </c>
      <c r="I147" s="141"/>
      <c r="J147" s="142">
        <f t="shared" si="0"/>
        <v>0</v>
      </c>
      <c r="K147" s="143"/>
      <c r="L147" s="28"/>
      <c r="M147" s="144" t="s">
        <v>1</v>
      </c>
      <c r="N147" s="145" t="s">
        <v>38</v>
      </c>
      <c r="P147" s="146">
        <f t="shared" si="1"/>
        <v>0</v>
      </c>
      <c r="Q147" s="146">
        <v>0</v>
      </c>
      <c r="R147" s="146">
        <f t="shared" si="2"/>
        <v>0</v>
      </c>
      <c r="S147" s="146">
        <v>0</v>
      </c>
      <c r="T147" s="147">
        <f t="shared" si="3"/>
        <v>0</v>
      </c>
      <c r="AR147" s="148" t="s">
        <v>137</v>
      </c>
      <c r="AT147" s="148" t="s">
        <v>133</v>
      </c>
      <c r="AU147" s="148" t="s">
        <v>138</v>
      </c>
      <c r="AY147" s="13" t="s">
        <v>131</v>
      </c>
      <c r="BE147" s="149">
        <f t="shared" si="4"/>
        <v>0</v>
      </c>
      <c r="BF147" s="149">
        <f t="shared" si="5"/>
        <v>0</v>
      </c>
      <c r="BG147" s="149">
        <f t="shared" si="6"/>
        <v>0</v>
      </c>
      <c r="BH147" s="149">
        <f t="shared" si="7"/>
        <v>0</v>
      </c>
      <c r="BI147" s="149">
        <f t="shared" si="8"/>
        <v>0</v>
      </c>
      <c r="BJ147" s="13" t="s">
        <v>138</v>
      </c>
      <c r="BK147" s="149">
        <f t="shared" si="9"/>
        <v>0</v>
      </c>
      <c r="BL147" s="13" t="s">
        <v>137</v>
      </c>
      <c r="BM147" s="148" t="s">
        <v>193</v>
      </c>
    </row>
    <row r="148" spans="2:65" s="1" customFormat="1" ht="24.25" customHeight="1">
      <c r="B148" s="135"/>
      <c r="C148" s="136" t="s">
        <v>194</v>
      </c>
      <c r="D148" s="136" t="s">
        <v>133</v>
      </c>
      <c r="E148" s="137" t="s">
        <v>195</v>
      </c>
      <c r="F148" s="138" t="s">
        <v>196</v>
      </c>
      <c r="G148" s="139" t="s">
        <v>168</v>
      </c>
      <c r="H148" s="140">
        <v>160</v>
      </c>
      <c r="I148" s="141"/>
      <c r="J148" s="142">
        <f t="shared" si="0"/>
        <v>0</v>
      </c>
      <c r="K148" s="143"/>
      <c r="L148" s="28"/>
      <c r="M148" s="144" t="s">
        <v>1</v>
      </c>
      <c r="N148" s="145" t="s">
        <v>38</v>
      </c>
      <c r="P148" s="146">
        <f t="shared" si="1"/>
        <v>0</v>
      </c>
      <c r="Q148" s="146">
        <v>0</v>
      </c>
      <c r="R148" s="146">
        <f t="shared" si="2"/>
        <v>0</v>
      </c>
      <c r="S148" s="146">
        <v>0</v>
      </c>
      <c r="T148" s="147">
        <f t="shared" si="3"/>
        <v>0</v>
      </c>
      <c r="AR148" s="148" t="s">
        <v>137</v>
      </c>
      <c r="AT148" s="148" t="s">
        <v>133</v>
      </c>
      <c r="AU148" s="148" t="s">
        <v>138</v>
      </c>
      <c r="AY148" s="13" t="s">
        <v>131</v>
      </c>
      <c r="BE148" s="149">
        <f t="shared" si="4"/>
        <v>0</v>
      </c>
      <c r="BF148" s="149">
        <f t="shared" si="5"/>
        <v>0</v>
      </c>
      <c r="BG148" s="149">
        <f t="shared" si="6"/>
        <v>0</v>
      </c>
      <c r="BH148" s="149">
        <f t="shared" si="7"/>
        <v>0</v>
      </c>
      <c r="BI148" s="149">
        <f t="shared" si="8"/>
        <v>0</v>
      </c>
      <c r="BJ148" s="13" t="s">
        <v>138</v>
      </c>
      <c r="BK148" s="149">
        <f t="shared" si="9"/>
        <v>0</v>
      </c>
      <c r="BL148" s="13" t="s">
        <v>137</v>
      </c>
      <c r="BM148" s="148" t="s">
        <v>197</v>
      </c>
    </row>
    <row r="149" spans="2:65" s="11" customFormat="1" ht="22.75" customHeight="1">
      <c r="B149" s="123"/>
      <c r="D149" s="124" t="s">
        <v>71</v>
      </c>
      <c r="E149" s="133" t="s">
        <v>138</v>
      </c>
      <c r="F149" s="133" t="s">
        <v>198</v>
      </c>
      <c r="I149" s="126"/>
      <c r="J149" s="134">
        <f>BK149</f>
        <v>0</v>
      </c>
      <c r="L149" s="123"/>
      <c r="M149" s="128"/>
      <c r="P149" s="129">
        <f>SUM(P150:P167)</f>
        <v>0</v>
      </c>
      <c r="R149" s="129">
        <f>SUM(R150:R167)</f>
        <v>0</v>
      </c>
      <c r="T149" s="130">
        <f>SUM(T150:T167)</f>
        <v>0</v>
      </c>
      <c r="AR149" s="124" t="s">
        <v>79</v>
      </c>
      <c r="AT149" s="131" t="s">
        <v>71</v>
      </c>
      <c r="AU149" s="131" t="s">
        <v>79</v>
      </c>
      <c r="AY149" s="124" t="s">
        <v>131</v>
      </c>
      <c r="BK149" s="132">
        <f>SUM(BK150:BK167)</f>
        <v>0</v>
      </c>
    </row>
    <row r="150" spans="2:65" s="1" customFormat="1" ht="21.75" customHeight="1">
      <c r="B150" s="135"/>
      <c r="C150" s="136" t="s">
        <v>165</v>
      </c>
      <c r="D150" s="136" t="s">
        <v>133</v>
      </c>
      <c r="E150" s="137" t="s">
        <v>199</v>
      </c>
      <c r="F150" s="138" t="s">
        <v>200</v>
      </c>
      <c r="G150" s="139" t="s">
        <v>168</v>
      </c>
      <c r="H150" s="140">
        <v>553.6</v>
      </c>
      <c r="I150" s="141"/>
      <c r="J150" s="142">
        <f t="shared" ref="J150:J167" si="10">ROUND(I150*H150,2)</f>
        <v>0</v>
      </c>
      <c r="K150" s="143"/>
      <c r="L150" s="28"/>
      <c r="M150" s="144" t="s">
        <v>1</v>
      </c>
      <c r="N150" s="145" t="s">
        <v>38</v>
      </c>
      <c r="P150" s="146">
        <f t="shared" ref="P150:P167" si="11">O150*H150</f>
        <v>0</v>
      </c>
      <c r="Q150" s="146">
        <v>0</v>
      </c>
      <c r="R150" s="146">
        <f t="shared" ref="R150:R167" si="12">Q150*H150</f>
        <v>0</v>
      </c>
      <c r="S150" s="146">
        <v>0</v>
      </c>
      <c r="T150" s="147">
        <f t="shared" ref="T150:T167" si="13">S150*H150</f>
        <v>0</v>
      </c>
      <c r="AR150" s="148" t="s">
        <v>137</v>
      </c>
      <c r="AT150" s="148" t="s">
        <v>133</v>
      </c>
      <c r="AU150" s="148" t="s">
        <v>138</v>
      </c>
      <c r="AY150" s="13" t="s">
        <v>131</v>
      </c>
      <c r="BE150" s="149">
        <f t="shared" ref="BE150:BE167" si="14">IF(N150="základná",J150,0)</f>
        <v>0</v>
      </c>
      <c r="BF150" s="149">
        <f t="shared" ref="BF150:BF167" si="15">IF(N150="znížená",J150,0)</f>
        <v>0</v>
      </c>
      <c r="BG150" s="149">
        <f t="shared" ref="BG150:BG167" si="16">IF(N150="zákl. prenesená",J150,0)</f>
        <v>0</v>
      </c>
      <c r="BH150" s="149">
        <f t="shared" ref="BH150:BH167" si="17">IF(N150="zníž. prenesená",J150,0)</f>
        <v>0</v>
      </c>
      <c r="BI150" s="149">
        <f t="shared" ref="BI150:BI167" si="18">IF(N150="nulová",J150,0)</f>
        <v>0</v>
      </c>
      <c r="BJ150" s="13" t="s">
        <v>138</v>
      </c>
      <c r="BK150" s="149">
        <f t="shared" ref="BK150:BK167" si="19">ROUND(I150*H150,2)</f>
        <v>0</v>
      </c>
      <c r="BL150" s="13" t="s">
        <v>137</v>
      </c>
      <c r="BM150" s="148" t="s">
        <v>201</v>
      </c>
    </row>
    <row r="151" spans="2:65" s="1" customFormat="1" ht="16.5" customHeight="1">
      <c r="B151" s="135"/>
      <c r="C151" s="150" t="s">
        <v>202</v>
      </c>
      <c r="D151" s="150" t="s">
        <v>179</v>
      </c>
      <c r="E151" s="151" t="s">
        <v>203</v>
      </c>
      <c r="F151" s="152" t="s">
        <v>204</v>
      </c>
      <c r="G151" s="153" t="s">
        <v>168</v>
      </c>
      <c r="H151" s="154">
        <v>600</v>
      </c>
      <c r="I151" s="155"/>
      <c r="J151" s="156">
        <f t="shared" si="10"/>
        <v>0</v>
      </c>
      <c r="K151" s="157"/>
      <c r="L151" s="158"/>
      <c r="M151" s="159" t="s">
        <v>1</v>
      </c>
      <c r="N151" s="160" t="s">
        <v>38</v>
      </c>
      <c r="P151" s="146">
        <f t="shared" si="11"/>
        <v>0</v>
      </c>
      <c r="Q151" s="146">
        <v>0</v>
      </c>
      <c r="R151" s="146">
        <f t="shared" si="12"/>
        <v>0</v>
      </c>
      <c r="S151" s="146">
        <v>0</v>
      </c>
      <c r="T151" s="147">
        <f t="shared" si="13"/>
        <v>0</v>
      </c>
      <c r="AR151" s="148" t="s">
        <v>147</v>
      </c>
      <c r="AT151" s="148" t="s">
        <v>179</v>
      </c>
      <c r="AU151" s="148" t="s">
        <v>138</v>
      </c>
      <c r="AY151" s="13" t="s">
        <v>131</v>
      </c>
      <c r="BE151" s="149">
        <f t="shared" si="14"/>
        <v>0</v>
      </c>
      <c r="BF151" s="149">
        <f t="shared" si="15"/>
        <v>0</v>
      </c>
      <c r="BG151" s="149">
        <f t="shared" si="16"/>
        <v>0</v>
      </c>
      <c r="BH151" s="149">
        <f t="shared" si="17"/>
        <v>0</v>
      </c>
      <c r="BI151" s="149">
        <f t="shared" si="18"/>
        <v>0</v>
      </c>
      <c r="BJ151" s="13" t="s">
        <v>138</v>
      </c>
      <c r="BK151" s="149">
        <f t="shared" si="19"/>
        <v>0</v>
      </c>
      <c r="BL151" s="13" t="s">
        <v>137</v>
      </c>
      <c r="BM151" s="148" t="s">
        <v>205</v>
      </c>
    </row>
    <row r="152" spans="2:65" s="1" customFormat="1" ht="16.5" customHeight="1">
      <c r="B152" s="135"/>
      <c r="C152" s="136" t="s">
        <v>169</v>
      </c>
      <c r="D152" s="136" t="s">
        <v>133</v>
      </c>
      <c r="E152" s="137" t="s">
        <v>206</v>
      </c>
      <c r="F152" s="138" t="s">
        <v>207</v>
      </c>
      <c r="G152" s="139" t="s">
        <v>176</v>
      </c>
      <c r="H152" s="140">
        <v>10</v>
      </c>
      <c r="I152" s="141"/>
      <c r="J152" s="142">
        <f t="shared" si="10"/>
        <v>0</v>
      </c>
      <c r="K152" s="143"/>
      <c r="L152" s="28"/>
      <c r="M152" s="144" t="s">
        <v>1</v>
      </c>
      <c r="N152" s="145" t="s">
        <v>38</v>
      </c>
      <c r="P152" s="146">
        <f t="shared" si="11"/>
        <v>0</v>
      </c>
      <c r="Q152" s="146">
        <v>0</v>
      </c>
      <c r="R152" s="146">
        <f t="shared" si="12"/>
        <v>0</v>
      </c>
      <c r="S152" s="146">
        <v>0</v>
      </c>
      <c r="T152" s="147">
        <f t="shared" si="13"/>
        <v>0</v>
      </c>
      <c r="AR152" s="148" t="s">
        <v>137</v>
      </c>
      <c r="AT152" s="148" t="s">
        <v>133</v>
      </c>
      <c r="AU152" s="148" t="s">
        <v>138</v>
      </c>
      <c r="AY152" s="13" t="s">
        <v>131</v>
      </c>
      <c r="BE152" s="149">
        <f t="shared" si="14"/>
        <v>0</v>
      </c>
      <c r="BF152" s="149">
        <f t="shared" si="15"/>
        <v>0</v>
      </c>
      <c r="BG152" s="149">
        <f t="shared" si="16"/>
        <v>0</v>
      </c>
      <c r="BH152" s="149">
        <f t="shared" si="17"/>
        <v>0</v>
      </c>
      <c r="BI152" s="149">
        <f t="shared" si="18"/>
        <v>0</v>
      </c>
      <c r="BJ152" s="13" t="s">
        <v>138</v>
      </c>
      <c r="BK152" s="149">
        <f t="shared" si="19"/>
        <v>0</v>
      </c>
      <c r="BL152" s="13" t="s">
        <v>137</v>
      </c>
      <c r="BM152" s="148" t="s">
        <v>208</v>
      </c>
    </row>
    <row r="153" spans="2:65" s="1" customFormat="1" ht="16.5" customHeight="1">
      <c r="B153" s="135"/>
      <c r="C153" s="150" t="s">
        <v>209</v>
      </c>
      <c r="D153" s="150" t="s">
        <v>179</v>
      </c>
      <c r="E153" s="151" t="s">
        <v>210</v>
      </c>
      <c r="F153" s="152" t="s">
        <v>211</v>
      </c>
      <c r="G153" s="153" t="s">
        <v>176</v>
      </c>
      <c r="H153" s="154">
        <v>10</v>
      </c>
      <c r="I153" s="155"/>
      <c r="J153" s="156">
        <f t="shared" si="10"/>
        <v>0</v>
      </c>
      <c r="K153" s="157"/>
      <c r="L153" s="158"/>
      <c r="M153" s="159" t="s">
        <v>1</v>
      </c>
      <c r="N153" s="160" t="s">
        <v>38</v>
      </c>
      <c r="P153" s="146">
        <f t="shared" si="11"/>
        <v>0</v>
      </c>
      <c r="Q153" s="146">
        <v>0</v>
      </c>
      <c r="R153" s="146">
        <f t="shared" si="12"/>
        <v>0</v>
      </c>
      <c r="S153" s="146">
        <v>0</v>
      </c>
      <c r="T153" s="147">
        <f t="shared" si="13"/>
        <v>0</v>
      </c>
      <c r="AR153" s="148" t="s">
        <v>147</v>
      </c>
      <c r="AT153" s="148" t="s">
        <v>179</v>
      </c>
      <c r="AU153" s="148" t="s">
        <v>138</v>
      </c>
      <c r="AY153" s="13" t="s">
        <v>131</v>
      </c>
      <c r="BE153" s="149">
        <f t="shared" si="14"/>
        <v>0</v>
      </c>
      <c r="BF153" s="149">
        <f t="shared" si="15"/>
        <v>0</v>
      </c>
      <c r="BG153" s="149">
        <f t="shared" si="16"/>
        <v>0</v>
      </c>
      <c r="BH153" s="149">
        <f t="shared" si="17"/>
        <v>0</v>
      </c>
      <c r="BI153" s="149">
        <f t="shared" si="18"/>
        <v>0</v>
      </c>
      <c r="BJ153" s="13" t="s">
        <v>138</v>
      </c>
      <c r="BK153" s="149">
        <f t="shared" si="19"/>
        <v>0</v>
      </c>
      <c r="BL153" s="13" t="s">
        <v>137</v>
      </c>
      <c r="BM153" s="148" t="s">
        <v>212</v>
      </c>
    </row>
    <row r="154" spans="2:65" s="1" customFormat="1" ht="37.75" customHeight="1">
      <c r="B154" s="135"/>
      <c r="C154" s="136" t="s">
        <v>173</v>
      </c>
      <c r="D154" s="136" t="s">
        <v>133</v>
      </c>
      <c r="E154" s="137" t="s">
        <v>213</v>
      </c>
      <c r="F154" s="138" t="s">
        <v>214</v>
      </c>
      <c r="G154" s="139" t="s">
        <v>215</v>
      </c>
      <c r="H154" s="140">
        <v>286</v>
      </c>
      <c r="I154" s="141"/>
      <c r="J154" s="142">
        <f t="shared" si="10"/>
        <v>0</v>
      </c>
      <c r="K154" s="143"/>
      <c r="L154" s="28"/>
      <c r="M154" s="144" t="s">
        <v>1</v>
      </c>
      <c r="N154" s="145" t="s">
        <v>38</v>
      </c>
      <c r="P154" s="146">
        <f t="shared" si="11"/>
        <v>0</v>
      </c>
      <c r="Q154" s="146">
        <v>0</v>
      </c>
      <c r="R154" s="146">
        <f t="shared" si="12"/>
        <v>0</v>
      </c>
      <c r="S154" s="146">
        <v>0</v>
      </c>
      <c r="T154" s="147">
        <f t="shared" si="13"/>
        <v>0</v>
      </c>
      <c r="AR154" s="148" t="s">
        <v>137</v>
      </c>
      <c r="AT154" s="148" t="s">
        <v>133</v>
      </c>
      <c r="AU154" s="148" t="s">
        <v>138</v>
      </c>
      <c r="AY154" s="13" t="s">
        <v>131</v>
      </c>
      <c r="BE154" s="149">
        <f t="shared" si="14"/>
        <v>0</v>
      </c>
      <c r="BF154" s="149">
        <f t="shared" si="15"/>
        <v>0</v>
      </c>
      <c r="BG154" s="149">
        <f t="shared" si="16"/>
        <v>0</v>
      </c>
      <c r="BH154" s="149">
        <f t="shared" si="17"/>
        <v>0</v>
      </c>
      <c r="BI154" s="149">
        <f t="shared" si="18"/>
        <v>0</v>
      </c>
      <c r="BJ154" s="13" t="s">
        <v>138</v>
      </c>
      <c r="BK154" s="149">
        <f t="shared" si="19"/>
        <v>0</v>
      </c>
      <c r="BL154" s="13" t="s">
        <v>137</v>
      </c>
      <c r="BM154" s="148" t="s">
        <v>216</v>
      </c>
    </row>
    <row r="155" spans="2:65" s="1" customFormat="1" ht="24.25" customHeight="1">
      <c r="B155" s="135"/>
      <c r="C155" s="150" t="s">
        <v>7</v>
      </c>
      <c r="D155" s="150" t="s">
        <v>179</v>
      </c>
      <c r="E155" s="151" t="s">
        <v>217</v>
      </c>
      <c r="F155" s="152" t="s">
        <v>218</v>
      </c>
      <c r="G155" s="153" t="s">
        <v>215</v>
      </c>
      <c r="H155" s="154">
        <v>286</v>
      </c>
      <c r="I155" s="155"/>
      <c r="J155" s="156">
        <f t="shared" si="10"/>
        <v>0</v>
      </c>
      <c r="K155" s="157"/>
      <c r="L155" s="158"/>
      <c r="M155" s="159" t="s">
        <v>1</v>
      </c>
      <c r="N155" s="160" t="s">
        <v>38</v>
      </c>
      <c r="P155" s="146">
        <f t="shared" si="11"/>
        <v>0</v>
      </c>
      <c r="Q155" s="146">
        <v>0</v>
      </c>
      <c r="R155" s="146">
        <f t="shared" si="12"/>
        <v>0</v>
      </c>
      <c r="S155" s="146">
        <v>0</v>
      </c>
      <c r="T155" s="147">
        <f t="shared" si="13"/>
        <v>0</v>
      </c>
      <c r="AR155" s="148" t="s">
        <v>147</v>
      </c>
      <c r="AT155" s="148" t="s">
        <v>179</v>
      </c>
      <c r="AU155" s="148" t="s">
        <v>138</v>
      </c>
      <c r="AY155" s="13" t="s">
        <v>131</v>
      </c>
      <c r="BE155" s="149">
        <f t="shared" si="14"/>
        <v>0</v>
      </c>
      <c r="BF155" s="149">
        <f t="shared" si="15"/>
        <v>0</v>
      </c>
      <c r="BG155" s="149">
        <f t="shared" si="16"/>
        <v>0</v>
      </c>
      <c r="BH155" s="149">
        <f t="shared" si="17"/>
        <v>0</v>
      </c>
      <c r="BI155" s="149">
        <f t="shared" si="18"/>
        <v>0</v>
      </c>
      <c r="BJ155" s="13" t="s">
        <v>138</v>
      </c>
      <c r="BK155" s="149">
        <f t="shared" si="19"/>
        <v>0</v>
      </c>
      <c r="BL155" s="13" t="s">
        <v>137</v>
      </c>
      <c r="BM155" s="148" t="s">
        <v>219</v>
      </c>
    </row>
    <row r="156" spans="2:65" s="1" customFormat="1" ht="37.75" customHeight="1">
      <c r="B156" s="135"/>
      <c r="C156" s="136" t="s">
        <v>186</v>
      </c>
      <c r="D156" s="136" t="s">
        <v>133</v>
      </c>
      <c r="E156" s="137" t="s">
        <v>220</v>
      </c>
      <c r="F156" s="138" t="s">
        <v>221</v>
      </c>
      <c r="G156" s="139" t="s">
        <v>215</v>
      </c>
      <c r="H156" s="140">
        <v>54</v>
      </c>
      <c r="I156" s="141"/>
      <c r="J156" s="142">
        <f t="shared" si="10"/>
        <v>0</v>
      </c>
      <c r="K156" s="143"/>
      <c r="L156" s="28"/>
      <c r="M156" s="144" t="s">
        <v>1</v>
      </c>
      <c r="N156" s="145" t="s">
        <v>38</v>
      </c>
      <c r="P156" s="146">
        <f t="shared" si="11"/>
        <v>0</v>
      </c>
      <c r="Q156" s="146">
        <v>0</v>
      </c>
      <c r="R156" s="146">
        <f t="shared" si="12"/>
        <v>0</v>
      </c>
      <c r="S156" s="146">
        <v>0</v>
      </c>
      <c r="T156" s="147">
        <f t="shared" si="13"/>
        <v>0</v>
      </c>
      <c r="AR156" s="148" t="s">
        <v>137</v>
      </c>
      <c r="AT156" s="148" t="s">
        <v>133</v>
      </c>
      <c r="AU156" s="148" t="s">
        <v>138</v>
      </c>
      <c r="AY156" s="13" t="s">
        <v>131</v>
      </c>
      <c r="BE156" s="149">
        <f t="shared" si="14"/>
        <v>0</v>
      </c>
      <c r="BF156" s="149">
        <f t="shared" si="15"/>
        <v>0</v>
      </c>
      <c r="BG156" s="149">
        <f t="shared" si="16"/>
        <v>0</v>
      </c>
      <c r="BH156" s="149">
        <f t="shared" si="17"/>
        <v>0</v>
      </c>
      <c r="BI156" s="149">
        <f t="shared" si="18"/>
        <v>0</v>
      </c>
      <c r="BJ156" s="13" t="s">
        <v>138</v>
      </c>
      <c r="BK156" s="149">
        <f t="shared" si="19"/>
        <v>0</v>
      </c>
      <c r="BL156" s="13" t="s">
        <v>137</v>
      </c>
      <c r="BM156" s="148" t="s">
        <v>222</v>
      </c>
    </row>
    <row r="157" spans="2:65" s="1" customFormat="1" ht="24.25" customHeight="1">
      <c r="B157" s="135"/>
      <c r="C157" s="150" t="s">
        <v>223</v>
      </c>
      <c r="D157" s="150" t="s">
        <v>179</v>
      </c>
      <c r="E157" s="151" t="s">
        <v>224</v>
      </c>
      <c r="F157" s="152" t="s">
        <v>225</v>
      </c>
      <c r="G157" s="153" t="s">
        <v>215</v>
      </c>
      <c r="H157" s="154">
        <v>54</v>
      </c>
      <c r="I157" s="155"/>
      <c r="J157" s="156">
        <f t="shared" si="10"/>
        <v>0</v>
      </c>
      <c r="K157" s="157"/>
      <c r="L157" s="158"/>
      <c r="M157" s="159" t="s">
        <v>1</v>
      </c>
      <c r="N157" s="160" t="s">
        <v>38</v>
      </c>
      <c r="P157" s="146">
        <f t="shared" si="11"/>
        <v>0</v>
      </c>
      <c r="Q157" s="146">
        <v>0</v>
      </c>
      <c r="R157" s="146">
        <f t="shared" si="12"/>
        <v>0</v>
      </c>
      <c r="S157" s="146">
        <v>0</v>
      </c>
      <c r="T157" s="147">
        <f t="shared" si="13"/>
        <v>0</v>
      </c>
      <c r="AR157" s="148" t="s">
        <v>147</v>
      </c>
      <c r="AT157" s="148" t="s">
        <v>179</v>
      </c>
      <c r="AU157" s="148" t="s">
        <v>138</v>
      </c>
      <c r="AY157" s="13" t="s">
        <v>131</v>
      </c>
      <c r="BE157" s="149">
        <f t="shared" si="14"/>
        <v>0</v>
      </c>
      <c r="BF157" s="149">
        <f t="shared" si="15"/>
        <v>0</v>
      </c>
      <c r="BG157" s="149">
        <f t="shared" si="16"/>
        <v>0</v>
      </c>
      <c r="BH157" s="149">
        <f t="shared" si="17"/>
        <v>0</v>
      </c>
      <c r="BI157" s="149">
        <f t="shared" si="18"/>
        <v>0</v>
      </c>
      <c r="BJ157" s="13" t="s">
        <v>138</v>
      </c>
      <c r="BK157" s="149">
        <f t="shared" si="19"/>
        <v>0</v>
      </c>
      <c r="BL157" s="13" t="s">
        <v>137</v>
      </c>
      <c r="BM157" s="148" t="s">
        <v>226</v>
      </c>
    </row>
    <row r="158" spans="2:65" s="1" customFormat="1" ht="16.5" customHeight="1">
      <c r="B158" s="135"/>
      <c r="C158" s="136" t="s">
        <v>190</v>
      </c>
      <c r="D158" s="136" t="s">
        <v>133</v>
      </c>
      <c r="E158" s="137" t="s">
        <v>227</v>
      </c>
      <c r="F158" s="138" t="s">
        <v>228</v>
      </c>
      <c r="G158" s="139" t="s">
        <v>136</v>
      </c>
      <c r="H158" s="140">
        <v>24.64</v>
      </c>
      <c r="I158" s="141"/>
      <c r="J158" s="142">
        <f t="shared" si="10"/>
        <v>0</v>
      </c>
      <c r="K158" s="143"/>
      <c r="L158" s="28"/>
      <c r="M158" s="144" t="s">
        <v>1</v>
      </c>
      <c r="N158" s="145" t="s">
        <v>38</v>
      </c>
      <c r="P158" s="146">
        <f t="shared" si="11"/>
        <v>0</v>
      </c>
      <c r="Q158" s="146">
        <v>0</v>
      </c>
      <c r="R158" s="146">
        <f t="shared" si="12"/>
        <v>0</v>
      </c>
      <c r="S158" s="146">
        <v>0</v>
      </c>
      <c r="T158" s="147">
        <f t="shared" si="13"/>
        <v>0</v>
      </c>
      <c r="AR158" s="148" t="s">
        <v>137</v>
      </c>
      <c r="AT158" s="148" t="s">
        <v>133</v>
      </c>
      <c r="AU158" s="148" t="s">
        <v>138</v>
      </c>
      <c r="AY158" s="13" t="s">
        <v>131</v>
      </c>
      <c r="BE158" s="149">
        <f t="shared" si="14"/>
        <v>0</v>
      </c>
      <c r="BF158" s="149">
        <f t="shared" si="15"/>
        <v>0</v>
      </c>
      <c r="BG158" s="149">
        <f t="shared" si="16"/>
        <v>0</v>
      </c>
      <c r="BH158" s="149">
        <f t="shared" si="17"/>
        <v>0</v>
      </c>
      <c r="BI158" s="149">
        <f t="shared" si="18"/>
        <v>0</v>
      </c>
      <c r="BJ158" s="13" t="s">
        <v>138</v>
      </c>
      <c r="BK158" s="149">
        <f t="shared" si="19"/>
        <v>0</v>
      </c>
      <c r="BL158" s="13" t="s">
        <v>137</v>
      </c>
      <c r="BM158" s="148" t="s">
        <v>229</v>
      </c>
    </row>
    <row r="159" spans="2:65" s="1" customFormat="1" ht="16.5" customHeight="1">
      <c r="B159" s="135"/>
      <c r="C159" s="136" t="s">
        <v>230</v>
      </c>
      <c r="D159" s="136" t="s">
        <v>133</v>
      </c>
      <c r="E159" s="137" t="s">
        <v>231</v>
      </c>
      <c r="F159" s="138" t="s">
        <v>232</v>
      </c>
      <c r="G159" s="139" t="s">
        <v>136</v>
      </c>
      <c r="H159" s="140">
        <v>7.2320000000000002</v>
      </c>
      <c r="I159" s="141"/>
      <c r="J159" s="142">
        <f t="shared" si="10"/>
        <v>0</v>
      </c>
      <c r="K159" s="143"/>
      <c r="L159" s="28"/>
      <c r="M159" s="144" t="s">
        <v>1</v>
      </c>
      <c r="N159" s="145" t="s">
        <v>38</v>
      </c>
      <c r="P159" s="146">
        <f t="shared" si="11"/>
        <v>0</v>
      </c>
      <c r="Q159" s="146">
        <v>0</v>
      </c>
      <c r="R159" s="146">
        <f t="shared" si="12"/>
        <v>0</v>
      </c>
      <c r="S159" s="146">
        <v>0</v>
      </c>
      <c r="T159" s="147">
        <f t="shared" si="13"/>
        <v>0</v>
      </c>
      <c r="AR159" s="148" t="s">
        <v>137</v>
      </c>
      <c r="AT159" s="148" t="s">
        <v>133</v>
      </c>
      <c r="AU159" s="148" t="s">
        <v>138</v>
      </c>
      <c r="AY159" s="13" t="s">
        <v>131</v>
      </c>
      <c r="BE159" s="149">
        <f t="shared" si="14"/>
        <v>0</v>
      </c>
      <c r="BF159" s="149">
        <f t="shared" si="15"/>
        <v>0</v>
      </c>
      <c r="BG159" s="149">
        <f t="shared" si="16"/>
        <v>0</v>
      </c>
      <c r="BH159" s="149">
        <f t="shared" si="17"/>
        <v>0</v>
      </c>
      <c r="BI159" s="149">
        <f t="shared" si="18"/>
        <v>0</v>
      </c>
      <c r="BJ159" s="13" t="s">
        <v>138</v>
      </c>
      <c r="BK159" s="149">
        <f t="shared" si="19"/>
        <v>0</v>
      </c>
      <c r="BL159" s="13" t="s">
        <v>137</v>
      </c>
      <c r="BM159" s="148" t="s">
        <v>233</v>
      </c>
    </row>
    <row r="160" spans="2:65" s="1" customFormat="1" ht="16.5" customHeight="1">
      <c r="B160" s="135"/>
      <c r="C160" s="136" t="s">
        <v>193</v>
      </c>
      <c r="D160" s="136" t="s">
        <v>133</v>
      </c>
      <c r="E160" s="137" t="s">
        <v>234</v>
      </c>
      <c r="F160" s="138" t="s">
        <v>235</v>
      </c>
      <c r="G160" s="139" t="s">
        <v>168</v>
      </c>
      <c r="H160" s="140">
        <v>28.16</v>
      </c>
      <c r="I160" s="141"/>
      <c r="J160" s="142">
        <f t="shared" si="10"/>
        <v>0</v>
      </c>
      <c r="K160" s="143"/>
      <c r="L160" s="28"/>
      <c r="M160" s="144" t="s">
        <v>1</v>
      </c>
      <c r="N160" s="145" t="s">
        <v>38</v>
      </c>
      <c r="P160" s="146">
        <f t="shared" si="11"/>
        <v>0</v>
      </c>
      <c r="Q160" s="146">
        <v>0</v>
      </c>
      <c r="R160" s="146">
        <f t="shared" si="12"/>
        <v>0</v>
      </c>
      <c r="S160" s="146">
        <v>0</v>
      </c>
      <c r="T160" s="147">
        <f t="shared" si="13"/>
        <v>0</v>
      </c>
      <c r="AR160" s="148" t="s">
        <v>137</v>
      </c>
      <c r="AT160" s="148" t="s">
        <v>133</v>
      </c>
      <c r="AU160" s="148" t="s">
        <v>138</v>
      </c>
      <c r="AY160" s="13" t="s">
        <v>131</v>
      </c>
      <c r="BE160" s="149">
        <f t="shared" si="14"/>
        <v>0</v>
      </c>
      <c r="BF160" s="149">
        <f t="shared" si="15"/>
        <v>0</v>
      </c>
      <c r="BG160" s="149">
        <f t="shared" si="16"/>
        <v>0</v>
      </c>
      <c r="BH160" s="149">
        <f t="shared" si="17"/>
        <v>0</v>
      </c>
      <c r="BI160" s="149">
        <f t="shared" si="18"/>
        <v>0</v>
      </c>
      <c r="BJ160" s="13" t="s">
        <v>138</v>
      </c>
      <c r="BK160" s="149">
        <f t="shared" si="19"/>
        <v>0</v>
      </c>
      <c r="BL160" s="13" t="s">
        <v>137</v>
      </c>
      <c r="BM160" s="148" t="s">
        <v>236</v>
      </c>
    </row>
    <row r="161" spans="2:65" s="1" customFormat="1" ht="16.5" customHeight="1">
      <c r="B161" s="135"/>
      <c r="C161" s="136" t="s">
        <v>237</v>
      </c>
      <c r="D161" s="136" t="s">
        <v>133</v>
      </c>
      <c r="E161" s="137" t="s">
        <v>238</v>
      </c>
      <c r="F161" s="138" t="s">
        <v>239</v>
      </c>
      <c r="G161" s="139" t="s">
        <v>168</v>
      </c>
      <c r="H161" s="140">
        <v>28.16</v>
      </c>
      <c r="I161" s="141"/>
      <c r="J161" s="142">
        <f t="shared" si="10"/>
        <v>0</v>
      </c>
      <c r="K161" s="143"/>
      <c r="L161" s="28"/>
      <c r="M161" s="144" t="s">
        <v>1</v>
      </c>
      <c r="N161" s="145" t="s">
        <v>38</v>
      </c>
      <c r="P161" s="146">
        <f t="shared" si="11"/>
        <v>0</v>
      </c>
      <c r="Q161" s="146">
        <v>0</v>
      </c>
      <c r="R161" s="146">
        <f t="shared" si="12"/>
        <v>0</v>
      </c>
      <c r="S161" s="146">
        <v>0</v>
      </c>
      <c r="T161" s="147">
        <f t="shared" si="13"/>
        <v>0</v>
      </c>
      <c r="AR161" s="148" t="s">
        <v>137</v>
      </c>
      <c r="AT161" s="148" t="s">
        <v>133</v>
      </c>
      <c r="AU161" s="148" t="s">
        <v>138</v>
      </c>
      <c r="AY161" s="13" t="s">
        <v>131</v>
      </c>
      <c r="BE161" s="149">
        <f t="shared" si="14"/>
        <v>0</v>
      </c>
      <c r="BF161" s="149">
        <f t="shared" si="15"/>
        <v>0</v>
      </c>
      <c r="BG161" s="149">
        <f t="shared" si="16"/>
        <v>0</v>
      </c>
      <c r="BH161" s="149">
        <f t="shared" si="17"/>
        <v>0</v>
      </c>
      <c r="BI161" s="149">
        <f t="shared" si="18"/>
        <v>0</v>
      </c>
      <c r="BJ161" s="13" t="s">
        <v>138</v>
      </c>
      <c r="BK161" s="149">
        <f t="shared" si="19"/>
        <v>0</v>
      </c>
      <c r="BL161" s="13" t="s">
        <v>137</v>
      </c>
      <c r="BM161" s="148" t="s">
        <v>240</v>
      </c>
    </row>
    <row r="162" spans="2:65" s="1" customFormat="1" ht="16.5" customHeight="1">
      <c r="B162" s="135"/>
      <c r="C162" s="136" t="s">
        <v>241</v>
      </c>
      <c r="D162" s="136" t="s">
        <v>133</v>
      </c>
      <c r="E162" s="137" t="s">
        <v>242</v>
      </c>
      <c r="F162" s="138" t="s">
        <v>243</v>
      </c>
      <c r="G162" s="139" t="s">
        <v>185</v>
      </c>
      <c r="H162" s="140">
        <v>0.92</v>
      </c>
      <c r="I162" s="141"/>
      <c r="J162" s="142">
        <f t="shared" si="10"/>
        <v>0</v>
      </c>
      <c r="K162" s="143"/>
      <c r="L162" s="28"/>
      <c r="M162" s="144" t="s">
        <v>1</v>
      </c>
      <c r="N162" s="145" t="s">
        <v>38</v>
      </c>
      <c r="P162" s="146">
        <f t="shared" si="11"/>
        <v>0</v>
      </c>
      <c r="Q162" s="146">
        <v>0</v>
      </c>
      <c r="R162" s="146">
        <f t="shared" si="12"/>
        <v>0</v>
      </c>
      <c r="S162" s="146">
        <v>0</v>
      </c>
      <c r="T162" s="147">
        <f t="shared" si="13"/>
        <v>0</v>
      </c>
      <c r="AR162" s="148" t="s">
        <v>137</v>
      </c>
      <c r="AT162" s="148" t="s">
        <v>133</v>
      </c>
      <c r="AU162" s="148" t="s">
        <v>138</v>
      </c>
      <c r="AY162" s="13" t="s">
        <v>131</v>
      </c>
      <c r="BE162" s="149">
        <f t="shared" si="14"/>
        <v>0</v>
      </c>
      <c r="BF162" s="149">
        <f t="shared" si="15"/>
        <v>0</v>
      </c>
      <c r="BG162" s="149">
        <f t="shared" si="16"/>
        <v>0</v>
      </c>
      <c r="BH162" s="149">
        <f t="shared" si="17"/>
        <v>0</v>
      </c>
      <c r="BI162" s="149">
        <f t="shared" si="18"/>
        <v>0</v>
      </c>
      <c r="BJ162" s="13" t="s">
        <v>138</v>
      </c>
      <c r="BK162" s="149">
        <f t="shared" si="19"/>
        <v>0</v>
      </c>
      <c r="BL162" s="13" t="s">
        <v>137</v>
      </c>
      <c r="BM162" s="148" t="s">
        <v>244</v>
      </c>
    </row>
    <row r="163" spans="2:65" s="1" customFormat="1" ht="24.25" customHeight="1">
      <c r="B163" s="135"/>
      <c r="C163" s="136" t="s">
        <v>245</v>
      </c>
      <c r="D163" s="136" t="s">
        <v>133</v>
      </c>
      <c r="E163" s="137" t="s">
        <v>246</v>
      </c>
      <c r="F163" s="138" t="s">
        <v>247</v>
      </c>
      <c r="G163" s="139" t="s">
        <v>176</v>
      </c>
      <c r="H163" s="140">
        <v>42</v>
      </c>
      <c r="I163" s="141"/>
      <c r="J163" s="142">
        <f t="shared" si="10"/>
        <v>0</v>
      </c>
      <c r="K163" s="143"/>
      <c r="L163" s="28"/>
      <c r="M163" s="144" t="s">
        <v>1</v>
      </c>
      <c r="N163" s="145" t="s">
        <v>38</v>
      </c>
      <c r="P163" s="146">
        <f t="shared" si="11"/>
        <v>0</v>
      </c>
      <c r="Q163" s="146">
        <v>0</v>
      </c>
      <c r="R163" s="146">
        <f t="shared" si="12"/>
        <v>0</v>
      </c>
      <c r="S163" s="146">
        <v>0</v>
      </c>
      <c r="T163" s="147">
        <f t="shared" si="13"/>
        <v>0</v>
      </c>
      <c r="AR163" s="148" t="s">
        <v>137</v>
      </c>
      <c r="AT163" s="148" t="s">
        <v>133</v>
      </c>
      <c r="AU163" s="148" t="s">
        <v>138</v>
      </c>
      <c r="AY163" s="13" t="s">
        <v>131</v>
      </c>
      <c r="BE163" s="149">
        <f t="shared" si="14"/>
        <v>0</v>
      </c>
      <c r="BF163" s="149">
        <f t="shared" si="15"/>
        <v>0</v>
      </c>
      <c r="BG163" s="149">
        <f t="shared" si="16"/>
        <v>0</v>
      </c>
      <c r="BH163" s="149">
        <f t="shared" si="17"/>
        <v>0</v>
      </c>
      <c r="BI163" s="149">
        <f t="shared" si="18"/>
        <v>0</v>
      </c>
      <c r="BJ163" s="13" t="s">
        <v>138</v>
      </c>
      <c r="BK163" s="149">
        <f t="shared" si="19"/>
        <v>0</v>
      </c>
      <c r="BL163" s="13" t="s">
        <v>137</v>
      </c>
      <c r="BM163" s="148" t="s">
        <v>248</v>
      </c>
    </row>
    <row r="164" spans="2:65" s="1" customFormat="1" ht="24.25" customHeight="1">
      <c r="B164" s="135"/>
      <c r="C164" s="150" t="s">
        <v>249</v>
      </c>
      <c r="D164" s="150" t="s">
        <v>179</v>
      </c>
      <c r="E164" s="151" t="s">
        <v>250</v>
      </c>
      <c r="F164" s="152" t="s">
        <v>251</v>
      </c>
      <c r="G164" s="153" t="s">
        <v>176</v>
      </c>
      <c r="H164" s="154">
        <v>42</v>
      </c>
      <c r="I164" s="155"/>
      <c r="J164" s="156">
        <f t="shared" si="10"/>
        <v>0</v>
      </c>
      <c r="K164" s="157"/>
      <c r="L164" s="158"/>
      <c r="M164" s="159" t="s">
        <v>1</v>
      </c>
      <c r="N164" s="160" t="s">
        <v>38</v>
      </c>
      <c r="P164" s="146">
        <f t="shared" si="11"/>
        <v>0</v>
      </c>
      <c r="Q164" s="146">
        <v>0</v>
      </c>
      <c r="R164" s="146">
        <f t="shared" si="12"/>
        <v>0</v>
      </c>
      <c r="S164" s="146">
        <v>0</v>
      </c>
      <c r="T164" s="147">
        <f t="shared" si="13"/>
        <v>0</v>
      </c>
      <c r="AR164" s="148" t="s">
        <v>147</v>
      </c>
      <c r="AT164" s="148" t="s">
        <v>179</v>
      </c>
      <c r="AU164" s="148" t="s">
        <v>138</v>
      </c>
      <c r="AY164" s="13" t="s">
        <v>131</v>
      </c>
      <c r="BE164" s="149">
        <f t="shared" si="14"/>
        <v>0</v>
      </c>
      <c r="BF164" s="149">
        <f t="shared" si="15"/>
        <v>0</v>
      </c>
      <c r="BG164" s="149">
        <f t="shared" si="16"/>
        <v>0</v>
      </c>
      <c r="BH164" s="149">
        <f t="shared" si="17"/>
        <v>0</v>
      </c>
      <c r="BI164" s="149">
        <f t="shared" si="18"/>
        <v>0</v>
      </c>
      <c r="BJ164" s="13" t="s">
        <v>138</v>
      </c>
      <c r="BK164" s="149">
        <f t="shared" si="19"/>
        <v>0</v>
      </c>
      <c r="BL164" s="13" t="s">
        <v>137</v>
      </c>
      <c r="BM164" s="148" t="s">
        <v>252</v>
      </c>
    </row>
    <row r="165" spans="2:65" s="1" customFormat="1" ht="16.5" customHeight="1">
      <c r="B165" s="135"/>
      <c r="C165" s="136" t="s">
        <v>253</v>
      </c>
      <c r="D165" s="136" t="s">
        <v>133</v>
      </c>
      <c r="E165" s="137" t="s">
        <v>254</v>
      </c>
      <c r="F165" s="138" t="s">
        <v>255</v>
      </c>
      <c r="G165" s="139" t="s">
        <v>168</v>
      </c>
      <c r="H165" s="140">
        <v>1500</v>
      </c>
      <c r="I165" s="141"/>
      <c r="J165" s="142">
        <f t="shared" si="10"/>
        <v>0</v>
      </c>
      <c r="K165" s="143"/>
      <c r="L165" s="28"/>
      <c r="M165" s="144" t="s">
        <v>1</v>
      </c>
      <c r="N165" s="145" t="s">
        <v>38</v>
      </c>
      <c r="P165" s="146">
        <f t="shared" si="11"/>
        <v>0</v>
      </c>
      <c r="Q165" s="146">
        <v>0</v>
      </c>
      <c r="R165" s="146">
        <f t="shared" si="12"/>
        <v>0</v>
      </c>
      <c r="S165" s="146">
        <v>0</v>
      </c>
      <c r="T165" s="147">
        <f t="shared" si="13"/>
        <v>0</v>
      </c>
      <c r="AR165" s="148" t="s">
        <v>137</v>
      </c>
      <c r="AT165" s="148" t="s">
        <v>133</v>
      </c>
      <c r="AU165" s="148" t="s">
        <v>138</v>
      </c>
      <c r="AY165" s="13" t="s">
        <v>131</v>
      </c>
      <c r="BE165" s="149">
        <f t="shared" si="14"/>
        <v>0</v>
      </c>
      <c r="BF165" s="149">
        <f t="shared" si="15"/>
        <v>0</v>
      </c>
      <c r="BG165" s="149">
        <f t="shared" si="16"/>
        <v>0</v>
      </c>
      <c r="BH165" s="149">
        <f t="shared" si="17"/>
        <v>0</v>
      </c>
      <c r="BI165" s="149">
        <f t="shared" si="18"/>
        <v>0</v>
      </c>
      <c r="BJ165" s="13" t="s">
        <v>138</v>
      </c>
      <c r="BK165" s="149">
        <f t="shared" si="19"/>
        <v>0</v>
      </c>
      <c r="BL165" s="13" t="s">
        <v>137</v>
      </c>
      <c r="BM165" s="148" t="s">
        <v>256</v>
      </c>
    </row>
    <row r="166" spans="2:65" s="1" customFormat="1" ht="16.5" customHeight="1">
      <c r="B166" s="135"/>
      <c r="C166" s="150" t="s">
        <v>257</v>
      </c>
      <c r="D166" s="150" t="s">
        <v>179</v>
      </c>
      <c r="E166" s="151" t="s">
        <v>258</v>
      </c>
      <c r="F166" s="152" t="s">
        <v>259</v>
      </c>
      <c r="G166" s="153" t="s">
        <v>168</v>
      </c>
      <c r="H166" s="154">
        <v>1500</v>
      </c>
      <c r="I166" s="155"/>
      <c r="J166" s="156">
        <f t="shared" si="10"/>
        <v>0</v>
      </c>
      <c r="K166" s="157"/>
      <c r="L166" s="158"/>
      <c r="M166" s="159" t="s">
        <v>1</v>
      </c>
      <c r="N166" s="160" t="s">
        <v>38</v>
      </c>
      <c r="P166" s="146">
        <f t="shared" si="11"/>
        <v>0</v>
      </c>
      <c r="Q166" s="146">
        <v>0</v>
      </c>
      <c r="R166" s="146">
        <f t="shared" si="12"/>
        <v>0</v>
      </c>
      <c r="S166" s="146">
        <v>0</v>
      </c>
      <c r="T166" s="147">
        <f t="shared" si="13"/>
        <v>0</v>
      </c>
      <c r="AR166" s="148" t="s">
        <v>147</v>
      </c>
      <c r="AT166" s="148" t="s">
        <v>179</v>
      </c>
      <c r="AU166" s="148" t="s">
        <v>138</v>
      </c>
      <c r="AY166" s="13" t="s">
        <v>131</v>
      </c>
      <c r="BE166" s="149">
        <f t="shared" si="14"/>
        <v>0</v>
      </c>
      <c r="BF166" s="149">
        <f t="shared" si="15"/>
        <v>0</v>
      </c>
      <c r="BG166" s="149">
        <f t="shared" si="16"/>
        <v>0</v>
      </c>
      <c r="BH166" s="149">
        <f t="shared" si="17"/>
        <v>0</v>
      </c>
      <c r="BI166" s="149">
        <f t="shared" si="18"/>
        <v>0</v>
      </c>
      <c r="BJ166" s="13" t="s">
        <v>138</v>
      </c>
      <c r="BK166" s="149">
        <f t="shared" si="19"/>
        <v>0</v>
      </c>
      <c r="BL166" s="13" t="s">
        <v>137</v>
      </c>
      <c r="BM166" s="148" t="s">
        <v>260</v>
      </c>
    </row>
    <row r="167" spans="2:65" s="1" customFormat="1" ht="33" customHeight="1">
      <c r="B167" s="135"/>
      <c r="C167" s="136" t="s">
        <v>261</v>
      </c>
      <c r="D167" s="136" t="s">
        <v>133</v>
      </c>
      <c r="E167" s="137" t="s">
        <v>262</v>
      </c>
      <c r="F167" s="138" t="s">
        <v>263</v>
      </c>
      <c r="G167" s="139" t="s">
        <v>136</v>
      </c>
      <c r="H167" s="140">
        <v>56.56</v>
      </c>
      <c r="I167" s="141"/>
      <c r="J167" s="142">
        <f t="shared" si="10"/>
        <v>0</v>
      </c>
      <c r="K167" s="143"/>
      <c r="L167" s="28"/>
      <c r="M167" s="144" t="s">
        <v>1</v>
      </c>
      <c r="N167" s="145" t="s">
        <v>38</v>
      </c>
      <c r="P167" s="146">
        <f t="shared" si="11"/>
        <v>0</v>
      </c>
      <c r="Q167" s="146">
        <v>0</v>
      </c>
      <c r="R167" s="146">
        <f t="shared" si="12"/>
        <v>0</v>
      </c>
      <c r="S167" s="146">
        <v>0</v>
      </c>
      <c r="T167" s="147">
        <f t="shared" si="13"/>
        <v>0</v>
      </c>
      <c r="AR167" s="148" t="s">
        <v>137</v>
      </c>
      <c r="AT167" s="148" t="s">
        <v>133</v>
      </c>
      <c r="AU167" s="148" t="s">
        <v>138</v>
      </c>
      <c r="AY167" s="13" t="s">
        <v>131</v>
      </c>
      <c r="BE167" s="149">
        <f t="shared" si="14"/>
        <v>0</v>
      </c>
      <c r="BF167" s="149">
        <f t="shared" si="15"/>
        <v>0</v>
      </c>
      <c r="BG167" s="149">
        <f t="shared" si="16"/>
        <v>0</v>
      </c>
      <c r="BH167" s="149">
        <f t="shared" si="17"/>
        <v>0</v>
      </c>
      <c r="BI167" s="149">
        <f t="shared" si="18"/>
        <v>0</v>
      </c>
      <c r="BJ167" s="13" t="s">
        <v>138</v>
      </c>
      <c r="BK167" s="149">
        <f t="shared" si="19"/>
        <v>0</v>
      </c>
      <c r="BL167" s="13" t="s">
        <v>137</v>
      </c>
      <c r="BM167" s="148" t="s">
        <v>264</v>
      </c>
    </row>
    <row r="168" spans="2:65" s="11" customFormat="1" ht="22.75" customHeight="1">
      <c r="B168" s="123"/>
      <c r="D168" s="124" t="s">
        <v>71</v>
      </c>
      <c r="E168" s="133" t="s">
        <v>141</v>
      </c>
      <c r="F168" s="133" t="s">
        <v>265</v>
      </c>
      <c r="I168" s="126"/>
      <c r="J168" s="134">
        <f>BK168</f>
        <v>0</v>
      </c>
      <c r="L168" s="123"/>
      <c r="M168" s="128"/>
      <c r="P168" s="129">
        <f>SUM(P169:P174)</f>
        <v>0</v>
      </c>
      <c r="R168" s="129">
        <f>SUM(R169:R174)</f>
        <v>0</v>
      </c>
      <c r="T168" s="130">
        <f>SUM(T169:T174)</f>
        <v>0</v>
      </c>
      <c r="AR168" s="124" t="s">
        <v>79</v>
      </c>
      <c r="AT168" s="131" t="s">
        <v>71</v>
      </c>
      <c r="AU168" s="131" t="s">
        <v>79</v>
      </c>
      <c r="AY168" s="124" t="s">
        <v>131</v>
      </c>
      <c r="BK168" s="132">
        <f>SUM(BK169:BK174)</f>
        <v>0</v>
      </c>
    </row>
    <row r="169" spans="2:65" s="1" customFormat="1" ht="24.25" customHeight="1">
      <c r="B169" s="135"/>
      <c r="C169" s="136" t="s">
        <v>197</v>
      </c>
      <c r="D169" s="136" t="s">
        <v>133</v>
      </c>
      <c r="E169" s="137" t="s">
        <v>266</v>
      </c>
      <c r="F169" s="138" t="s">
        <v>267</v>
      </c>
      <c r="G169" s="139" t="s">
        <v>176</v>
      </c>
      <c r="H169" s="140">
        <v>34</v>
      </c>
      <c r="I169" s="141"/>
      <c r="J169" s="142">
        <f t="shared" ref="J169:J174" si="20">ROUND(I169*H169,2)</f>
        <v>0</v>
      </c>
      <c r="K169" s="143"/>
      <c r="L169" s="28"/>
      <c r="M169" s="144" t="s">
        <v>1</v>
      </c>
      <c r="N169" s="145" t="s">
        <v>38</v>
      </c>
      <c r="P169" s="146">
        <f t="shared" ref="P169:P174" si="21">O169*H169</f>
        <v>0</v>
      </c>
      <c r="Q169" s="146">
        <v>0</v>
      </c>
      <c r="R169" s="146">
        <f t="shared" ref="R169:R174" si="22">Q169*H169</f>
        <v>0</v>
      </c>
      <c r="S169" s="146">
        <v>0</v>
      </c>
      <c r="T169" s="147">
        <f t="shared" ref="T169:T174" si="23">S169*H169</f>
        <v>0</v>
      </c>
      <c r="AR169" s="148" t="s">
        <v>137</v>
      </c>
      <c r="AT169" s="148" t="s">
        <v>133</v>
      </c>
      <c r="AU169" s="148" t="s">
        <v>138</v>
      </c>
      <c r="AY169" s="13" t="s">
        <v>131</v>
      </c>
      <c r="BE169" s="149">
        <f t="shared" ref="BE169:BE174" si="24">IF(N169="základná",J169,0)</f>
        <v>0</v>
      </c>
      <c r="BF169" s="149">
        <f t="shared" ref="BF169:BF174" si="25">IF(N169="znížená",J169,0)</f>
        <v>0</v>
      </c>
      <c r="BG169" s="149">
        <f t="shared" ref="BG169:BG174" si="26">IF(N169="zákl. prenesená",J169,0)</f>
        <v>0</v>
      </c>
      <c r="BH169" s="149">
        <f t="shared" ref="BH169:BH174" si="27">IF(N169="zníž. prenesená",J169,0)</f>
        <v>0</v>
      </c>
      <c r="BI169" s="149">
        <f t="shared" ref="BI169:BI174" si="28">IF(N169="nulová",J169,0)</f>
        <v>0</v>
      </c>
      <c r="BJ169" s="13" t="s">
        <v>138</v>
      </c>
      <c r="BK169" s="149">
        <f t="shared" ref="BK169:BK174" si="29">ROUND(I169*H169,2)</f>
        <v>0</v>
      </c>
      <c r="BL169" s="13" t="s">
        <v>137</v>
      </c>
      <c r="BM169" s="148" t="s">
        <v>268</v>
      </c>
    </row>
    <row r="170" spans="2:65" s="1" customFormat="1" ht="44.25" customHeight="1">
      <c r="B170" s="135"/>
      <c r="C170" s="150" t="s">
        <v>269</v>
      </c>
      <c r="D170" s="150" t="s">
        <v>179</v>
      </c>
      <c r="E170" s="151" t="s">
        <v>270</v>
      </c>
      <c r="F170" s="152" t="s">
        <v>271</v>
      </c>
      <c r="G170" s="153" t="s">
        <v>176</v>
      </c>
      <c r="H170" s="154">
        <v>34</v>
      </c>
      <c r="I170" s="155"/>
      <c r="J170" s="156">
        <f t="shared" si="20"/>
        <v>0</v>
      </c>
      <c r="K170" s="157"/>
      <c r="L170" s="158"/>
      <c r="M170" s="159" t="s">
        <v>1</v>
      </c>
      <c r="N170" s="160" t="s">
        <v>38</v>
      </c>
      <c r="P170" s="146">
        <f t="shared" si="21"/>
        <v>0</v>
      </c>
      <c r="Q170" s="146">
        <v>0</v>
      </c>
      <c r="R170" s="146">
        <f t="shared" si="22"/>
        <v>0</v>
      </c>
      <c r="S170" s="146">
        <v>0</v>
      </c>
      <c r="T170" s="147">
        <f t="shared" si="23"/>
        <v>0</v>
      </c>
      <c r="AR170" s="148" t="s">
        <v>147</v>
      </c>
      <c r="AT170" s="148" t="s">
        <v>179</v>
      </c>
      <c r="AU170" s="148" t="s">
        <v>138</v>
      </c>
      <c r="AY170" s="13" t="s">
        <v>131</v>
      </c>
      <c r="BE170" s="149">
        <f t="shared" si="24"/>
        <v>0</v>
      </c>
      <c r="BF170" s="149">
        <f t="shared" si="25"/>
        <v>0</v>
      </c>
      <c r="BG170" s="149">
        <f t="shared" si="26"/>
        <v>0</v>
      </c>
      <c r="BH170" s="149">
        <f t="shared" si="27"/>
        <v>0</v>
      </c>
      <c r="BI170" s="149">
        <f t="shared" si="28"/>
        <v>0</v>
      </c>
      <c r="BJ170" s="13" t="s">
        <v>138</v>
      </c>
      <c r="BK170" s="149">
        <f t="shared" si="29"/>
        <v>0</v>
      </c>
      <c r="BL170" s="13" t="s">
        <v>137</v>
      </c>
      <c r="BM170" s="148" t="s">
        <v>272</v>
      </c>
    </row>
    <row r="171" spans="2:65" s="1" customFormat="1" ht="24.25" customHeight="1">
      <c r="B171" s="135"/>
      <c r="C171" s="136" t="s">
        <v>201</v>
      </c>
      <c r="D171" s="136" t="s">
        <v>133</v>
      </c>
      <c r="E171" s="137" t="s">
        <v>273</v>
      </c>
      <c r="F171" s="138" t="s">
        <v>274</v>
      </c>
      <c r="G171" s="139" t="s">
        <v>176</v>
      </c>
      <c r="H171" s="140">
        <v>8</v>
      </c>
      <c r="I171" s="141"/>
      <c r="J171" s="142">
        <f t="shared" si="20"/>
        <v>0</v>
      </c>
      <c r="K171" s="143"/>
      <c r="L171" s="28"/>
      <c r="M171" s="144" t="s">
        <v>1</v>
      </c>
      <c r="N171" s="145" t="s">
        <v>38</v>
      </c>
      <c r="P171" s="146">
        <f t="shared" si="21"/>
        <v>0</v>
      </c>
      <c r="Q171" s="146">
        <v>0</v>
      </c>
      <c r="R171" s="146">
        <f t="shared" si="22"/>
        <v>0</v>
      </c>
      <c r="S171" s="146">
        <v>0</v>
      </c>
      <c r="T171" s="147">
        <f t="shared" si="23"/>
        <v>0</v>
      </c>
      <c r="AR171" s="148" t="s">
        <v>137</v>
      </c>
      <c r="AT171" s="148" t="s">
        <v>133</v>
      </c>
      <c r="AU171" s="148" t="s">
        <v>138</v>
      </c>
      <c r="AY171" s="13" t="s">
        <v>131</v>
      </c>
      <c r="BE171" s="149">
        <f t="shared" si="24"/>
        <v>0</v>
      </c>
      <c r="BF171" s="149">
        <f t="shared" si="25"/>
        <v>0</v>
      </c>
      <c r="BG171" s="149">
        <f t="shared" si="26"/>
        <v>0</v>
      </c>
      <c r="BH171" s="149">
        <f t="shared" si="27"/>
        <v>0</v>
      </c>
      <c r="BI171" s="149">
        <f t="shared" si="28"/>
        <v>0</v>
      </c>
      <c r="BJ171" s="13" t="s">
        <v>138</v>
      </c>
      <c r="BK171" s="149">
        <f t="shared" si="29"/>
        <v>0</v>
      </c>
      <c r="BL171" s="13" t="s">
        <v>137</v>
      </c>
      <c r="BM171" s="148" t="s">
        <v>275</v>
      </c>
    </row>
    <row r="172" spans="2:65" s="1" customFormat="1" ht="44.25" customHeight="1">
      <c r="B172" s="135"/>
      <c r="C172" s="150" t="s">
        <v>276</v>
      </c>
      <c r="D172" s="150" t="s">
        <v>179</v>
      </c>
      <c r="E172" s="151" t="s">
        <v>277</v>
      </c>
      <c r="F172" s="152" t="s">
        <v>278</v>
      </c>
      <c r="G172" s="153" t="s">
        <v>176</v>
      </c>
      <c r="H172" s="154">
        <v>8</v>
      </c>
      <c r="I172" s="155"/>
      <c r="J172" s="156">
        <f t="shared" si="20"/>
        <v>0</v>
      </c>
      <c r="K172" s="157"/>
      <c r="L172" s="158"/>
      <c r="M172" s="159" t="s">
        <v>1</v>
      </c>
      <c r="N172" s="160" t="s">
        <v>38</v>
      </c>
      <c r="P172" s="146">
        <f t="shared" si="21"/>
        <v>0</v>
      </c>
      <c r="Q172" s="146">
        <v>0</v>
      </c>
      <c r="R172" s="146">
        <f t="shared" si="22"/>
        <v>0</v>
      </c>
      <c r="S172" s="146">
        <v>0</v>
      </c>
      <c r="T172" s="147">
        <f t="shared" si="23"/>
        <v>0</v>
      </c>
      <c r="AR172" s="148" t="s">
        <v>147</v>
      </c>
      <c r="AT172" s="148" t="s">
        <v>179</v>
      </c>
      <c r="AU172" s="148" t="s">
        <v>138</v>
      </c>
      <c r="AY172" s="13" t="s">
        <v>131</v>
      </c>
      <c r="BE172" s="149">
        <f t="shared" si="24"/>
        <v>0</v>
      </c>
      <c r="BF172" s="149">
        <f t="shared" si="25"/>
        <v>0</v>
      </c>
      <c r="BG172" s="149">
        <f t="shared" si="26"/>
        <v>0</v>
      </c>
      <c r="BH172" s="149">
        <f t="shared" si="27"/>
        <v>0</v>
      </c>
      <c r="BI172" s="149">
        <f t="shared" si="28"/>
        <v>0</v>
      </c>
      <c r="BJ172" s="13" t="s">
        <v>138</v>
      </c>
      <c r="BK172" s="149">
        <f t="shared" si="29"/>
        <v>0</v>
      </c>
      <c r="BL172" s="13" t="s">
        <v>137</v>
      </c>
      <c r="BM172" s="148" t="s">
        <v>279</v>
      </c>
    </row>
    <row r="173" spans="2:65" s="1" customFormat="1" ht="24.25" customHeight="1">
      <c r="B173" s="135"/>
      <c r="C173" s="136" t="s">
        <v>205</v>
      </c>
      <c r="D173" s="136" t="s">
        <v>133</v>
      </c>
      <c r="E173" s="137" t="s">
        <v>280</v>
      </c>
      <c r="F173" s="138" t="s">
        <v>281</v>
      </c>
      <c r="G173" s="139" t="s">
        <v>176</v>
      </c>
      <c r="H173" s="140">
        <v>8</v>
      </c>
      <c r="I173" s="141"/>
      <c r="J173" s="142">
        <f t="shared" si="20"/>
        <v>0</v>
      </c>
      <c r="K173" s="143"/>
      <c r="L173" s="28"/>
      <c r="M173" s="144" t="s">
        <v>1</v>
      </c>
      <c r="N173" s="145" t="s">
        <v>38</v>
      </c>
      <c r="P173" s="146">
        <f t="shared" si="21"/>
        <v>0</v>
      </c>
      <c r="Q173" s="146">
        <v>0</v>
      </c>
      <c r="R173" s="146">
        <f t="shared" si="22"/>
        <v>0</v>
      </c>
      <c r="S173" s="146">
        <v>0</v>
      </c>
      <c r="T173" s="147">
        <f t="shared" si="23"/>
        <v>0</v>
      </c>
      <c r="AR173" s="148" t="s">
        <v>137</v>
      </c>
      <c r="AT173" s="148" t="s">
        <v>133</v>
      </c>
      <c r="AU173" s="148" t="s">
        <v>138</v>
      </c>
      <c r="AY173" s="13" t="s">
        <v>131</v>
      </c>
      <c r="BE173" s="149">
        <f t="shared" si="24"/>
        <v>0</v>
      </c>
      <c r="BF173" s="149">
        <f t="shared" si="25"/>
        <v>0</v>
      </c>
      <c r="BG173" s="149">
        <f t="shared" si="26"/>
        <v>0</v>
      </c>
      <c r="BH173" s="149">
        <f t="shared" si="27"/>
        <v>0</v>
      </c>
      <c r="BI173" s="149">
        <f t="shared" si="28"/>
        <v>0</v>
      </c>
      <c r="BJ173" s="13" t="s">
        <v>138</v>
      </c>
      <c r="BK173" s="149">
        <f t="shared" si="29"/>
        <v>0</v>
      </c>
      <c r="BL173" s="13" t="s">
        <v>137</v>
      </c>
      <c r="BM173" s="148" t="s">
        <v>282</v>
      </c>
    </row>
    <row r="174" spans="2:65" s="1" customFormat="1" ht="24.25" customHeight="1">
      <c r="B174" s="135"/>
      <c r="C174" s="150" t="s">
        <v>283</v>
      </c>
      <c r="D174" s="150" t="s">
        <v>179</v>
      </c>
      <c r="E174" s="151" t="s">
        <v>284</v>
      </c>
      <c r="F174" s="152" t="s">
        <v>285</v>
      </c>
      <c r="G174" s="153" t="s">
        <v>176</v>
      </c>
      <c r="H174" s="154">
        <v>8</v>
      </c>
      <c r="I174" s="155"/>
      <c r="J174" s="156">
        <f t="shared" si="20"/>
        <v>0</v>
      </c>
      <c r="K174" s="157"/>
      <c r="L174" s="158"/>
      <c r="M174" s="159" t="s">
        <v>1</v>
      </c>
      <c r="N174" s="160" t="s">
        <v>38</v>
      </c>
      <c r="P174" s="146">
        <f t="shared" si="21"/>
        <v>0</v>
      </c>
      <c r="Q174" s="146">
        <v>0</v>
      </c>
      <c r="R174" s="146">
        <f t="shared" si="22"/>
        <v>0</v>
      </c>
      <c r="S174" s="146">
        <v>0</v>
      </c>
      <c r="T174" s="147">
        <f t="shared" si="23"/>
        <v>0</v>
      </c>
      <c r="AR174" s="148" t="s">
        <v>147</v>
      </c>
      <c r="AT174" s="148" t="s">
        <v>179</v>
      </c>
      <c r="AU174" s="148" t="s">
        <v>138</v>
      </c>
      <c r="AY174" s="13" t="s">
        <v>131</v>
      </c>
      <c r="BE174" s="149">
        <f t="shared" si="24"/>
        <v>0</v>
      </c>
      <c r="BF174" s="149">
        <f t="shared" si="25"/>
        <v>0</v>
      </c>
      <c r="BG174" s="149">
        <f t="shared" si="26"/>
        <v>0</v>
      </c>
      <c r="BH174" s="149">
        <f t="shared" si="27"/>
        <v>0</v>
      </c>
      <c r="BI174" s="149">
        <f t="shared" si="28"/>
        <v>0</v>
      </c>
      <c r="BJ174" s="13" t="s">
        <v>138</v>
      </c>
      <c r="BK174" s="149">
        <f t="shared" si="29"/>
        <v>0</v>
      </c>
      <c r="BL174" s="13" t="s">
        <v>137</v>
      </c>
      <c r="BM174" s="148" t="s">
        <v>286</v>
      </c>
    </row>
    <row r="175" spans="2:65" s="11" customFormat="1" ht="22.75" customHeight="1">
      <c r="B175" s="123"/>
      <c r="D175" s="124" t="s">
        <v>71</v>
      </c>
      <c r="E175" s="133" t="s">
        <v>148</v>
      </c>
      <c r="F175" s="133" t="s">
        <v>287</v>
      </c>
      <c r="I175" s="126"/>
      <c r="J175" s="134">
        <f>BK175</f>
        <v>0</v>
      </c>
      <c r="L175" s="123"/>
      <c r="M175" s="128"/>
      <c r="P175" s="129">
        <f>SUM(P176:P187)</f>
        <v>0</v>
      </c>
      <c r="R175" s="129">
        <f>SUM(R176:R187)</f>
        <v>0</v>
      </c>
      <c r="T175" s="130">
        <f>SUM(T176:T187)</f>
        <v>0</v>
      </c>
      <c r="AR175" s="124" t="s">
        <v>79</v>
      </c>
      <c r="AT175" s="131" t="s">
        <v>71</v>
      </c>
      <c r="AU175" s="131" t="s">
        <v>79</v>
      </c>
      <c r="AY175" s="124" t="s">
        <v>131</v>
      </c>
      <c r="BK175" s="132">
        <f>SUM(BK176:BK187)</f>
        <v>0</v>
      </c>
    </row>
    <row r="176" spans="2:65" s="1" customFormat="1" ht="16.5" customHeight="1">
      <c r="B176" s="135"/>
      <c r="C176" s="136" t="s">
        <v>208</v>
      </c>
      <c r="D176" s="136" t="s">
        <v>133</v>
      </c>
      <c r="E176" s="137" t="s">
        <v>288</v>
      </c>
      <c r="F176" s="138" t="s">
        <v>289</v>
      </c>
      <c r="G176" s="139" t="s">
        <v>290</v>
      </c>
      <c r="H176" s="140">
        <v>228</v>
      </c>
      <c r="I176" s="141"/>
      <c r="J176" s="142">
        <f t="shared" ref="J176:J187" si="30">ROUND(I176*H176,2)</f>
        <v>0</v>
      </c>
      <c r="K176" s="143"/>
      <c r="L176" s="28"/>
      <c r="M176" s="144" t="s">
        <v>1</v>
      </c>
      <c r="N176" s="145" t="s">
        <v>38</v>
      </c>
      <c r="P176" s="146">
        <f t="shared" ref="P176:P187" si="31">O176*H176</f>
        <v>0</v>
      </c>
      <c r="Q176" s="146">
        <v>0</v>
      </c>
      <c r="R176" s="146">
        <f t="shared" ref="R176:R187" si="32">Q176*H176</f>
        <v>0</v>
      </c>
      <c r="S176" s="146">
        <v>0</v>
      </c>
      <c r="T176" s="147">
        <f t="shared" ref="T176:T187" si="33">S176*H176</f>
        <v>0</v>
      </c>
      <c r="AR176" s="148" t="s">
        <v>137</v>
      </c>
      <c r="AT176" s="148" t="s">
        <v>133</v>
      </c>
      <c r="AU176" s="148" t="s">
        <v>138</v>
      </c>
      <c r="AY176" s="13" t="s">
        <v>131</v>
      </c>
      <c r="BE176" s="149">
        <f t="shared" ref="BE176:BE187" si="34">IF(N176="základná",J176,0)</f>
        <v>0</v>
      </c>
      <c r="BF176" s="149">
        <f t="shared" ref="BF176:BF187" si="35">IF(N176="znížená",J176,0)</f>
        <v>0</v>
      </c>
      <c r="BG176" s="149">
        <f t="shared" ref="BG176:BG187" si="36">IF(N176="zákl. prenesená",J176,0)</f>
        <v>0</v>
      </c>
      <c r="BH176" s="149">
        <f t="shared" ref="BH176:BH187" si="37">IF(N176="zníž. prenesená",J176,0)</f>
        <v>0</v>
      </c>
      <c r="BI176" s="149">
        <f t="shared" ref="BI176:BI187" si="38">IF(N176="nulová",J176,0)</f>
        <v>0</v>
      </c>
      <c r="BJ176" s="13" t="s">
        <v>138</v>
      </c>
      <c r="BK176" s="149">
        <f t="shared" ref="BK176:BK187" si="39">ROUND(I176*H176,2)</f>
        <v>0</v>
      </c>
      <c r="BL176" s="13" t="s">
        <v>137</v>
      </c>
      <c r="BM176" s="148" t="s">
        <v>291</v>
      </c>
    </row>
    <row r="177" spans="2:65" s="1" customFormat="1" ht="33" customHeight="1">
      <c r="B177" s="135"/>
      <c r="C177" s="150" t="s">
        <v>292</v>
      </c>
      <c r="D177" s="150" t="s">
        <v>179</v>
      </c>
      <c r="E177" s="151" t="s">
        <v>293</v>
      </c>
      <c r="F177" s="152" t="s">
        <v>294</v>
      </c>
      <c r="G177" s="153" t="s">
        <v>168</v>
      </c>
      <c r="H177" s="154">
        <v>22.8</v>
      </c>
      <c r="I177" s="155"/>
      <c r="J177" s="156">
        <f t="shared" si="30"/>
        <v>0</v>
      </c>
      <c r="K177" s="157"/>
      <c r="L177" s="158"/>
      <c r="M177" s="159" t="s">
        <v>1</v>
      </c>
      <c r="N177" s="160" t="s">
        <v>38</v>
      </c>
      <c r="P177" s="146">
        <f t="shared" si="31"/>
        <v>0</v>
      </c>
      <c r="Q177" s="146">
        <v>0</v>
      </c>
      <c r="R177" s="146">
        <f t="shared" si="32"/>
        <v>0</v>
      </c>
      <c r="S177" s="146">
        <v>0</v>
      </c>
      <c r="T177" s="147">
        <f t="shared" si="33"/>
        <v>0</v>
      </c>
      <c r="AR177" s="148" t="s">
        <v>147</v>
      </c>
      <c r="AT177" s="148" t="s">
        <v>179</v>
      </c>
      <c r="AU177" s="148" t="s">
        <v>138</v>
      </c>
      <c r="AY177" s="13" t="s">
        <v>131</v>
      </c>
      <c r="BE177" s="149">
        <f t="shared" si="34"/>
        <v>0</v>
      </c>
      <c r="BF177" s="149">
        <f t="shared" si="35"/>
        <v>0</v>
      </c>
      <c r="BG177" s="149">
        <f t="shared" si="36"/>
        <v>0</v>
      </c>
      <c r="BH177" s="149">
        <f t="shared" si="37"/>
        <v>0</v>
      </c>
      <c r="BI177" s="149">
        <f t="shared" si="38"/>
        <v>0</v>
      </c>
      <c r="BJ177" s="13" t="s">
        <v>138</v>
      </c>
      <c r="BK177" s="149">
        <f t="shared" si="39"/>
        <v>0</v>
      </c>
      <c r="BL177" s="13" t="s">
        <v>137</v>
      </c>
      <c r="BM177" s="148" t="s">
        <v>295</v>
      </c>
    </row>
    <row r="178" spans="2:65" s="1" customFormat="1" ht="24.25" customHeight="1">
      <c r="B178" s="135"/>
      <c r="C178" s="150" t="s">
        <v>212</v>
      </c>
      <c r="D178" s="150" t="s">
        <v>179</v>
      </c>
      <c r="E178" s="151" t="s">
        <v>296</v>
      </c>
      <c r="F178" s="152" t="s">
        <v>297</v>
      </c>
      <c r="G178" s="153" t="s">
        <v>168</v>
      </c>
      <c r="H178" s="154">
        <v>194.4</v>
      </c>
      <c r="I178" s="155"/>
      <c r="J178" s="156">
        <f t="shared" si="30"/>
        <v>0</v>
      </c>
      <c r="K178" s="157"/>
      <c r="L178" s="158"/>
      <c r="M178" s="159" t="s">
        <v>1</v>
      </c>
      <c r="N178" s="160" t="s">
        <v>38</v>
      </c>
      <c r="P178" s="146">
        <f t="shared" si="31"/>
        <v>0</v>
      </c>
      <c r="Q178" s="146">
        <v>0</v>
      </c>
      <c r="R178" s="146">
        <f t="shared" si="32"/>
        <v>0</v>
      </c>
      <c r="S178" s="146">
        <v>0</v>
      </c>
      <c r="T178" s="147">
        <f t="shared" si="33"/>
        <v>0</v>
      </c>
      <c r="AR178" s="148" t="s">
        <v>147</v>
      </c>
      <c r="AT178" s="148" t="s">
        <v>179</v>
      </c>
      <c r="AU178" s="148" t="s">
        <v>138</v>
      </c>
      <c r="AY178" s="13" t="s">
        <v>131</v>
      </c>
      <c r="BE178" s="149">
        <f t="shared" si="34"/>
        <v>0</v>
      </c>
      <c r="BF178" s="149">
        <f t="shared" si="35"/>
        <v>0</v>
      </c>
      <c r="BG178" s="149">
        <f t="shared" si="36"/>
        <v>0</v>
      </c>
      <c r="BH178" s="149">
        <f t="shared" si="37"/>
        <v>0</v>
      </c>
      <c r="BI178" s="149">
        <f t="shared" si="38"/>
        <v>0</v>
      </c>
      <c r="BJ178" s="13" t="s">
        <v>138</v>
      </c>
      <c r="BK178" s="149">
        <f t="shared" si="39"/>
        <v>0</v>
      </c>
      <c r="BL178" s="13" t="s">
        <v>137</v>
      </c>
      <c r="BM178" s="148" t="s">
        <v>298</v>
      </c>
    </row>
    <row r="179" spans="2:65" s="1" customFormat="1" ht="16.5" customHeight="1">
      <c r="B179" s="135"/>
      <c r="C179" s="150" t="s">
        <v>299</v>
      </c>
      <c r="D179" s="150" t="s">
        <v>179</v>
      </c>
      <c r="E179" s="151" t="s">
        <v>300</v>
      </c>
      <c r="F179" s="152" t="s">
        <v>301</v>
      </c>
      <c r="G179" s="153" t="s">
        <v>176</v>
      </c>
      <c r="H179" s="154">
        <v>25</v>
      </c>
      <c r="I179" s="155"/>
      <c r="J179" s="156">
        <f t="shared" si="30"/>
        <v>0</v>
      </c>
      <c r="K179" s="157"/>
      <c r="L179" s="158"/>
      <c r="M179" s="159" t="s">
        <v>1</v>
      </c>
      <c r="N179" s="160" t="s">
        <v>38</v>
      </c>
      <c r="P179" s="146">
        <f t="shared" si="31"/>
        <v>0</v>
      </c>
      <c r="Q179" s="146">
        <v>0</v>
      </c>
      <c r="R179" s="146">
        <f t="shared" si="32"/>
        <v>0</v>
      </c>
      <c r="S179" s="146">
        <v>0</v>
      </c>
      <c r="T179" s="147">
        <f t="shared" si="33"/>
        <v>0</v>
      </c>
      <c r="AR179" s="148" t="s">
        <v>147</v>
      </c>
      <c r="AT179" s="148" t="s">
        <v>179</v>
      </c>
      <c r="AU179" s="148" t="s">
        <v>138</v>
      </c>
      <c r="AY179" s="13" t="s">
        <v>131</v>
      </c>
      <c r="BE179" s="149">
        <f t="shared" si="34"/>
        <v>0</v>
      </c>
      <c r="BF179" s="149">
        <f t="shared" si="35"/>
        <v>0</v>
      </c>
      <c r="BG179" s="149">
        <f t="shared" si="36"/>
        <v>0</v>
      </c>
      <c r="BH179" s="149">
        <f t="shared" si="37"/>
        <v>0</v>
      </c>
      <c r="BI179" s="149">
        <f t="shared" si="38"/>
        <v>0</v>
      </c>
      <c r="BJ179" s="13" t="s">
        <v>138</v>
      </c>
      <c r="BK179" s="149">
        <f t="shared" si="39"/>
        <v>0</v>
      </c>
      <c r="BL179" s="13" t="s">
        <v>137</v>
      </c>
      <c r="BM179" s="148" t="s">
        <v>302</v>
      </c>
    </row>
    <row r="180" spans="2:65" s="1" customFormat="1" ht="33" customHeight="1">
      <c r="B180" s="135"/>
      <c r="C180" s="136" t="s">
        <v>216</v>
      </c>
      <c r="D180" s="136" t="s">
        <v>133</v>
      </c>
      <c r="E180" s="137" t="s">
        <v>303</v>
      </c>
      <c r="F180" s="138" t="s">
        <v>304</v>
      </c>
      <c r="G180" s="139" t="s">
        <v>168</v>
      </c>
      <c r="H180" s="140">
        <v>1500</v>
      </c>
      <c r="I180" s="141"/>
      <c r="J180" s="142">
        <f t="shared" si="30"/>
        <v>0</v>
      </c>
      <c r="K180" s="143"/>
      <c r="L180" s="28"/>
      <c r="M180" s="144" t="s">
        <v>1</v>
      </c>
      <c r="N180" s="145" t="s">
        <v>38</v>
      </c>
      <c r="P180" s="146">
        <f t="shared" si="31"/>
        <v>0</v>
      </c>
      <c r="Q180" s="146">
        <v>0</v>
      </c>
      <c r="R180" s="146">
        <f t="shared" si="32"/>
        <v>0</v>
      </c>
      <c r="S180" s="146">
        <v>0</v>
      </c>
      <c r="T180" s="147">
        <f t="shared" si="33"/>
        <v>0</v>
      </c>
      <c r="AR180" s="148" t="s">
        <v>137</v>
      </c>
      <c r="AT180" s="148" t="s">
        <v>133</v>
      </c>
      <c r="AU180" s="148" t="s">
        <v>138</v>
      </c>
      <c r="AY180" s="13" t="s">
        <v>131</v>
      </c>
      <c r="BE180" s="149">
        <f t="shared" si="34"/>
        <v>0</v>
      </c>
      <c r="BF180" s="149">
        <f t="shared" si="35"/>
        <v>0</v>
      </c>
      <c r="BG180" s="149">
        <f t="shared" si="36"/>
        <v>0</v>
      </c>
      <c r="BH180" s="149">
        <f t="shared" si="37"/>
        <v>0</v>
      </c>
      <c r="BI180" s="149">
        <f t="shared" si="38"/>
        <v>0</v>
      </c>
      <c r="BJ180" s="13" t="s">
        <v>138</v>
      </c>
      <c r="BK180" s="149">
        <f t="shared" si="39"/>
        <v>0</v>
      </c>
      <c r="BL180" s="13" t="s">
        <v>137</v>
      </c>
      <c r="BM180" s="148" t="s">
        <v>305</v>
      </c>
    </row>
    <row r="181" spans="2:65" s="1" customFormat="1" ht="33" customHeight="1">
      <c r="B181" s="135"/>
      <c r="C181" s="136" t="s">
        <v>306</v>
      </c>
      <c r="D181" s="136" t="s">
        <v>133</v>
      </c>
      <c r="E181" s="137" t="s">
        <v>307</v>
      </c>
      <c r="F181" s="138" t="s">
        <v>308</v>
      </c>
      <c r="G181" s="139" t="s">
        <v>168</v>
      </c>
      <c r="H181" s="140">
        <v>1500</v>
      </c>
      <c r="I181" s="141"/>
      <c r="J181" s="142">
        <f t="shared" si="30"/>
        <v>0</v>
      </c>
      <c r="K181" s="143"/>
      <c r="L181" s="28"/>
      <c r="M181" s="144" t="s">
        <v>1</v>
      </c>
      <c r="N181" s="145" t="s">
        <v>38</v>
      </c>
      <c r="P181" s="146">
        <f t="shared" si="31"/>
        <v>0</v>
      </c>
      <c r="Q181" s="146">
        <v>0</v>
      </c>
      <c r="R181" s="146">
        <f t="shared" si="32"/>
        <v>0</v>
      </c>
      <c r="S181" s="146">
        <v>0</v>
      </c>
      <c r="T181" s="147">
        <f t="shared" si="33"/>
        <v>0</v>
      </c>
      <c r="AR181" s="148" t="s">
        <v>137</v>
      </c>
      <c r="AT181" s="148" t="s">
        <v>133</v>
      </c>
      <c r="AU181" s="148" t="s">
        <v>138</v>
      </c>
      <c r="AY181" s="13" t="s">
        <v>131</v>
      </c>
      <c r="BE181" s="149">
        <f t="shared" si="34"/>
        <v>0</v>
      </c>
      <c r="BF181" s="149">
        <f t="shared" si="35"/>
        <v>0</v>
      </c>
      <c r="BG181" s="149">
        <f t="shared" si="36"/>
        <v>0</v>
      </c>
      <c r="BH181" s="149">
        <f t="shared" si="37"/>
        <v>0</v>
      </c>
      <c r="BI181" s="149">
        <f t="shared" si="38"/>
        <v>0</v>
      </c>
      <c r="BJ181" s="13" t="s">
        <v>138</v>
      </c>
      <c r="BK181" s="149">
        <f t="shared" si="39"/>
        <v>0</v>
      </c>
      <c r="BL181" s="13" t="s">
        <v>137</v>
      </c>
      <c r="BM181" s="148" t="s">
        <v>309</v>
      </c>
    </row>
    <row r="182" spans="2:65" s="1" customFormat="1" ht="33" customHeight="1">
      <c r="B182" s="135"/>
      <c r="C182" s="136" t="s">
        <v>219</v>
      </c>
      <c r="D182" s="136" t="s">
        <v>133</v>
      </c>
      <c r="E182" s="137" t="s">
        <v>310</v>
      </c>
      <c r="F182" s="138" t="s">
        <v>311</v>
      </c>
      <c r="G182" s="139" t="s">
        <v>168</v>
      </c>
      <c r="H182" s="140">
        <v>1500</v>
      </c>
      <c r="I182" s="141"/>
      <c r="J182" s="142">
        <f t="shared" si="30"/>
        <v>0</v>
      </c>
      <c r="K182" s="143"/>
      <c r="L182" s="28"/>
      <c r="M182" s="144" t="s">
        <v>1</v>
      </c>
      <c r="N182" s="145" t="s">
        <v>38</v>
      </c>
      <c r="P182" s="146">
        <f t="shared" si="31"/>
        <v>0</v>
      </c>
      <c r="Q182" s="146">
        <v>0</v>
      </c>
      <c r="R182" s="146">
        <f t="shared" si="32"/>
        <v>0</v>
      </c>
      <c r="S182" s="146">
        <v>0</v>
      </c>
      <c r="T182" s="147">
        <f t="shared" si="33"/>
        <v>0</v>
      </c>
      <c r="AR182" s="148" t="s">
        <v>137</v>
      </c>
      <c r="AT182" s="148" t="s">
        <v>133</v>
      </c>
      <c r="AU182" s="148" t="s">
        <v>138</v>
      </c>
      <c r="AY182" s="13" t="s">
        <v>131</v>
      </c>
      <c r="BE182" s="149">
        <f t="shared" si="34"/>
        <v>0</v>
      </c>
      <c r="BF182" s="149">
        <f t="shared" si="35"/>
        <v>0</v>
      </c>
      <c r="BG182" s="149">
        <f t="shared" si="36"/>
        <v>0</v>
      </c>
      <c r="BH182" s="149">
        <f t="shared" si="37"/>
        <v>0</v>
      </c>
      <c r="BI182" s="149">
        <f t="shared" si="38"/>
        <v>0</v>
      </c>
      <c r="BJ182" s="13" t="s">
        <v>138</v>
      </c>
      <c r="BK182" s="149">
        <f t="shared" si="39"/>
        <v>0</v>
      </c>
      <c r="BL182" s="13" t="s">
        <v>137</v>
      </c>
      <c r="BM182" s="148" t="s">
        <v>312</v>
      </c>
    </row>
    <row r="183" spans="2:65" s="1" customFormat="1" ht="16.5" customHeight="1">
      <c r="B183" s="135"/>
      <c r="C183" s="136" t="s">
        <v>313</v>
      </c>
      <c r="D183" s="136" t="s">
        <v>133</v>
      </c>
      <c r="E183" s="137" t="s">
        <v>314</v>
      </c>
      <c r="F183" s="138" t="s">
        <v>315</v>
      </c>
      <c r="G183" s="139" t="s">
        <v>168</v>
      </c>
      <c r="H183" s="140">
        <v>1500</v>
      </c>
      <c r="I183" s="141"/>
      <c r="J183" s="142">
        <f t="shared" si="30"/>
        <v>0</v>
      </c>
      <c r="K183" s="143"/>
      <c r="L183" s="28"/>
      <c r="M183" s="144" t="s">
        <v>1</v>
      </c>
      <c r="N183" s="145" t="s">
        <v>38</v>
      </c>
      <c r="P183" s="146">
        <f t="shared" si="31"/>
        <v>0</v>
      </c>
      <c r="Q183" s="146">
        <v>0</v>
      </c>
      <c r="R183" s="146">
        <f t="shared" si="32"/>
        <v>0</v>
      </c>
      <c r="S183" s="146">
        <v>0</v>
      </c>
      <c r="T183" s="147">
        <f t="shared" si="33"/>
        <v>0</v>
      </c>
      <c r="AR183" s="148" t="s">
        <v>137</v>
      </c>
      <c r="AT183" s="148" t="s">
        <v>133</v>
      </c>
      <c r="AU183" s="148" t="s">
        <v>138</v>
      </c>
      <c r="AY183" s="13" t="s">
        <v>131</v>
      </c>
      <c r="BE183" s="149">
        <f t="shared" si="34"/>
        <v>0</v>
      </c>
      <c r="BF183" s="149">
        <f t="shared" si="35"/>
        <v>0</v>
      </c>
      <c r="BG183" s="149">
        <f t="shared" si="36"/>
        <v>0</v>
      </c>
      <c r="BH183" s="149">
        <f t="shared" si="37"/>
        <v>0</v>
      </c>
      <c r="BI183" s="149">
        <f t="shared" si="38"/>
        <v>0</v>
      </c>
      <c r="BJ183" s="13" t="s">
        <v>138</v>
      </c>
      <c r="BK183" s="149">
        <f t="shared" si="39"/>
        <v>0</v>
      </c>
      <c r="BL183" s="13" t="s">
        <v>137</v>
      </c>
      <c r="BM183" s="148" t="s">
        <v>316</v>
      </c>
    </row>
    <row r="184" spans="2:65" s="1" customFormat="1" ht="16.5" customHeight="1">
      <c r="B184" s="135"/>
      <c r="C184" s="150" t="s">
        <v>222</v>
      </c>
      <c r="D184" s="150" t="s">
        <v>179</v>
      </c>
      <c r="E184" s="151" t="s">
        <v>317</v>
      </c>
      <c r="F184" s="152" t="s">
        <v>318</v>
      </c>
      <c r="G184" s="153" t="s">
        <v>168</v>
      </c>
      <c r="H184" s="154">
        <v>1500</v>
      </c>
      <c r="I184" s="155"/>
      <c r="J184" s="156">
        <f t="shared" si="30"/>
        <v>0</v>
      </c>
      <c r="K184" s="157"/>
      <c r="L184" s="158"/>
      <c r="M184" s="159" t="s">
        <v>1</v>
      </c>
      <c r="N184" s="160" t="s">
        <v>38</v>
      </c>
      <c r="P184" s="146">
        <f t="shared" si="31"/>
        <v>0</v>
      </c>
      <c r="Q184" s="146">
        <v>0</v>
      </c>
      <c r="R184" s="146">
        <f t="shared" si="32"/>
        <v>0</v>
      </c>
      <c r="S184" s="146">
        <v>0</v>
      </c>
      <c r="T184" s="147">
        <f t="shared" si="33"/>
        <v>0</v>
      </c>
      <c r="AR184" s="148" t="s">
        <v>147</v>
      </c>
      <c r="AT184" s="148" t="s">
        <v>179</v>
      </c>
      <c r="AU184" s="148" t="s">
        <v>138</v>
      </c>
      <c r="AY184" s="13" t="s">
        <v>131</v>
      </c>
      <c r="BE184" s="149">
        <f t="shared" si="34"/>
        <v>0</v>
      </c>
      <c r="BF184" s="149">
        <f t="shared" si="35"/>
        <v>0</v>
      </c>
      <c r="BG184" s="149">
        <f t="shared" si="36"/>
        <v>0</v>
      </c>
      <c r="BH184" s="149">
        <f t="shared" si="37"/>
        <v>0</v>
      </c>
      <c r="BI184" s="149">
        <f t="shared" si="38"/>
        <v>0</v>
      </c>
      <c r="BJ184" s="13" t="s">
        <v>138</v>
      </c>
      <c r="BK184" s="149">
        <f t="shared" si="39"/>
        <v>0</v>
      </c>
      <c r="BL184" s="13" t="s">
        <v>137</v>
      </c>
      <c r="BM184" s="148" t="s">
        <v>319</v>
      </c>
    </row>
    <row r="185" spans="2:65" s="1" customFormat="1" ht="16.5" customHeight="1">
      <c r="B185" s="135"/>
      <c r="C185" s="136" t="s">
        <v>320</v>
      </c>
      <c r="D185" s="136" t="s">
        <v>133</v>
      </c>
      <c r="E185" s="137" t="s">
        <v>321</v>
      </c>
      <c r="F185" s="138" t="s">
        <v>322</v>
      </c>
      <c r="G185" s="139" t="s">
        <v>168</v>
      </c>
      <c r="H185" s="140">
        <v>1500</v>
      </c>
      <c r="I185" s="141"/>
      <c r="J185" s="142">
        <f t="shared" si="30"/>
        <v>0</v>
      </c>
      <c r="K185" s="143"/>
      <c r="L185" s="28"/>
      <c r="M185" s="144" t="s">
        <v>1</v>
      </c>
      <c r="N185" s="145" t="s">
        <v>38</v>
      </c>
      <c r="P185" s="146">
        <f t="shared" si="31"/>
        <v>0</v>
      </c>
      <c r="Q185" s="146">
        <v>0</v>
      </c>
      <c r="R185" s="146">
        <f t="shared" si="32"/>
        <v>0</v>
      </c>
      <c r="S185" s="146">
        <v>0</v>
      </c>
      <c r="T185" s="147">
        <f t="shared" si="33"/>
        <v>0</v>
      </c>
      <c r="AR185" s="148" t="s">
        <v>137</v>
      </c>
      <c r="AT185" s="148" t="s">
        <v>133</v>
      </c>
      <c r="AU185" s="148" t="s">
        <v>138</v>
      </c>
      <c r="AY185" s="13" t="s">
        <v>131</v>
      </c>
      <c r="BE185" s="149">
        <f t="shared" si="34"/>
        <v>0</v>
      </c>
      <c r="BF185" s="149">
        <f t="shared" si="35"/>
        <v>0</v>
      </c>
      <c r="BG185" s="149">
        <f t="shared" si="36"/>
        <v>0</v>
      </c>
      <c r="BH185" s="149">
        <f t="shared" si="37"/>
        <v>0</v>
      </c>
      <c r="BI185" s="149">
        <f t="shared" si="38"/>
        <v>0</v>
      </c>
      <c r="BJ185" s="13" t="s">
        <v>138</v>
      </c>
      <c r="BK185" s="149">
        <f t="shared" si="39"/>
        <v>0</v>
      </c>
      <c r="BL185" s="13" t="s">
        <v>137</v>
      </c>
      <c r="BM185" s="148" t="s">
        <v>241</v>
      </c>
    </row>
    <row r="186" spans="2:65" s="1" customFormat="1" ht="16.5" customHeight="1">
      <c r="B186" s="135"/>
      <c r="C186" s="150" t="s">
        <v>226</v>
      </c>
      <c r="D186" s="150" t="s">
        <v>179</v>
      </c>
      <c r="E186" s="151" t="s">
        <v>323</v>
      </c>
      <c r="F186" s="152" t="s">
        <v>324</v>
      </c>
      <c r="G186" s="153" t="s">
        <v>185</v>
      </c>
      <c r="H186" s="154">
        <v>36</v>
      </c>
      <c r="I186" s="155"/>
      <c r="J186" s="156">
        <f t="shared" si="30"/>
        <v>0</v>
      </c>
      <c r="K186" s="157"/>
      <c r="L186" s="158"/>
      <c r="M186" s="159" t="s">
        <v>1</v>
      </c>
      <c r="N186" s="160" t="s">
        <v>38</v>
      </c>
      <c r="P186" s="146">
        <f t="shared" si="31"/>
        <v>0</v>
      </c>
      <c r="Q186" s="146">
        <v>0</v>
      </c>
      <c r="R186" s="146">
        <f t="shared" si="32"/>
        <v>0</v>
      </c>
      <c r="S186" s="146">
        <v>0</v>
      </c>
      <c r="T186" s="147">
        <f t="shared" si="33"/>
        <v>0</v>
      </c>
      <c r="AR186" s="148" t="s">
        <v>147</v>
      </c>
      <c r="AT186" s="148" t="s">
        <v>179</v>
      </c>
      <c r="AU186" s="148" t="s">
        <v>138</v>
      </c>
      <c r="AY186" s="13" t="s">
        <v>131</v>
      </c>
      <c r="BE186" s="149">
        <f t="shared" si="34"/>
        <v>0</v>
      </c>
      <c r="BF186" s="149">
        <f t="shared" si="35"/>
        <v>0</v>
      </c>
      <c r="BG186" s="149">
        <f t="shared" si="36"/>
        <v>0</v>
      </c>
      <c r="BH186" s="149">
        <f t="shared" si="37"/>
        <v>0</v>
      </c>
      <c r="BI186" s="149">
        <f t="shared" si="38"/>
        <v>0</v>
      </c>
      <c r="BJ186" s="13" t="s">
        <v>138</v>
      </c>
      <c r="BK186" s="149">
        <f t="shared" si="39"/>
        <v>0</v>
      </c>
      <c r="BL186" s="13" t="s">
        <v>137</v>
      </c>
      <c r="BM186" s="148" t="s">
        <v>249</v>
      </c>
    </row>
    <row r="187" spans="2:65" s="1" customFormat="1" ht="24.25" customHeight="1">
      <c r="B187" s="135"/>
      <c r="C187" s="150" t="s">
        <v>325</v>
      </c>
      <c r="D187" s="150" t="s">
        <v>179</v>
      </c>
      <c r="E187" s="151" t="s">
        <v>326</v>
      </c>
      <c r="F187" s="152" t="s">
        <v>327</v>
      </c>
      <c r="G187" s="153" t="s">
        <v>185</v>
      </c>
      <c r="H187" s="154">
        <v>13</v>
      </c>
      <c r="I187" s="155"/>
      <c r="J187" s="156">
        <f t="shared" si="30"/>
        <v>0</v>
      </c>
      <c r="K187" s="157"/>
      <c r="L187" s="158"/>
      <c r="M187" s="159" t="s">
        <v>1</v>
      </c>
      <c r="N187" s="160" t="s">
        <v>38</v>
      </c>
      <c r="P187" s="146">
        <f t="shared" si="31"/>
        <v>0</v>
      </c>
      <c r="Q187" s="146">
        <v>0</v>
      </c>
      <c r="R187" s="146">
        <f t="shared" si="32"/>
        <v>0</v>
      </c>
      <c r="S187" s="146">
        <v>0</v>
      </c>
      <c r="T187" s="147">
        <f t="shared" si="33"/>
        <v>0</v>
      </c>
      <c r="AR187" s="148" t="s">
        <v>147</v>
      </c>
      <c r="AT187" s="148" t="s">
        <v>179</v>
      </c>
      <c r="AU187" s="148" t="s">
        <v>138</v>
      </c>
      <c r="AY187" s="13" t="s">
        <v>131</v>
      </c>
      <c r="BE187" s="149">
        <f t="shared" si="34"/>
        <v>0</v>
      </c>
      <c r="BF187" s="149">
        <f t="shared" si="35"/>
        <v>0</v>
      </c>
      <c r="BG187" s="149">
        <f t="shared" si="36"/>
        <v>0</v>
      </c>
      <c r="BH187" s="149">
        <f t="shared" si="37"/>
        <v>0</v>
      </c>
      <c r="BI187" s="149">
        <f t="shared" si="38"/>
        <v>0</v>
      </c>
      <c r="BJ187" s="13" t="s">
        <v>138</v>
      </c>
      <c r="BK187" s="149">
        <f t="shared" si="39"/>
        <v>0</v>
      </c>
      <c r="BL187" s="13" t="s">
        <v>137</v>
      </c>
      <c r="BM187" s="148" t="s">
        <v>257</v>
      </c>
    </row>
    <row r="188" spans="2:65" s="11" customFormat="1" ht="22.75" customHeight="1">
      <c r="B188" s="123"/>
      <c r="D188" s="124" t="s">
        <v>71</v>
      </c>
      <c r="E188" s="133" t="s">
        <v>147</v>
      </c>
      <c r="F188" s="133" t="s">
        <v>328</v>
      </c>
      <c r="I188" s="126"/>
      <c r="J188" s="134">
        <f>BK188</f>
        <v>0</v>
      </c>
      <c r="L188" s="123"/>
      <c r="M188" s="128"/>
      <c r="P188" s="129">
        <f>SUM(P189:P192)</f>
        <v>0</v>
      </c>
      <c r="R188" s="129">
        <f>SUM(R189:R192)</f>
        <v>0</v>
      </c>
      <c r="T188" s="130">
        <f>SUM(T189:T192)</f>
        <v>0</v>
      </c>
      <c r="AR188" s="124" t="s">
        <v>79</v>
      </c>
      <c r="AT188" s="131" t="s">
        <v>71</v>
      </c>
      <c r="AU188" s="131" t="s">
        <v>79</v>
      </c>
      <c r="AY188" s="124" t="s">
        <v>131</v>
      </c>
      <c r="BK188" s="132">
        <f>SUM(BK189:BK192)</f>
        <v>0</v>
      </c>
    </row>
    <row r="189" spans="2:65" s="1" customFormat="1" ht="33" customHeight="1">
      <c r="B189" s="135"/>
      <c r="C189" s="136" t="s">
        <v>229</v>
      </c>
      <c r="D189" s="136" t="s">
        <v>133</v>
      </c>
      <c r="E189" s="137" t="s">
        <v>329</v>
      </c>
      <c r="F189" s="138" t="s">
        <v>330</v>
      </c>
      <c r="G189" s="139" t="s">
        <v>176</v>
      </c>
      <c r="H189" s="140">
        <v>1</v>
      </c>
      <c r="I189" s="141"/>
      <c r="J189" s="142">
        <f>ROUND(I189*H189,2)</f>
        <v>0</v>
      </c>
      <c r="K189" s="143"/>
      <c r="L189" s="28"/>
      <c r="M189" s="144" t="s">
        <v>1</v>
      </c>
      <c r="N189" s="145" t="s">
        <v>38</v>
      </c>
      <c r="P189" s="146">
        <f>O189*H189</f>
        <v>0</v>
      </c>
      <c r="Q189" s="146">
        <v>0</v>
      </c>
      <c r="R189" s="146">
        <f>Q189*H189</f>
        <v>0</v>
      </c>
      <c r="S189" s="146">
        <v>0</v>
      </c>
      <c r="T189" s="147">
        <f>S189*H189</f>
        <v>0</v>
      </c>
      <c r="AR189" s="148" t="s">
        <v>137</v>
      </c>
      <c r="AT189" s="148" t="s">
        <v>133</v>
      </c>
      <c r="AU189" s="148" t="s">
        <v>138</v>
      </c>
      <c r="AY189" s="13" t="s">
        <v>131</v>
      </c>
      <c r="BE189" s="149">
        <f>IF(N189="základná",J189,0)</f>
        <v>0</v>
      </c>
      <c r="BF189" s="149">
        <f>IF(N189="znížená",J189,0)</f>
        <v>0</v>
      </c>
      <c r="BG189" s="149">
        <f>IF(N189="zákl. prenesená",J189,0)</f>
        <v>0</v>
      </c>
      <c r="BH189" s="149">
        <f>IF(N189="zníž. prenesená",J189,0)</f>
        <v>0</v>
      </c>
      <c r="BI189" s="149">
        <f>IF(N189="nulová",J189,0)</f>
        <v>0</v>
      </c>
      <c r="BJ189" s="13" t="s">
        <v>138</v>
      </c>
      <c r="BK189" s="149">
        <f>ROUND(I189*H189,2)</f>
        <v>0</v>
      </c>
      <c r="BL189" s="13" t="s">
        <v>137</v>
      </c>
      <c r="BM189" s="148" t="s">
        <v>331</v>
      </c>
    </row>
    <row r="190" spans="2:65" s="1" customFormat="1" ht="16.5" customHeight="1">
      <c r="B190" s="135"/>
      <c r="C190" s="150" t="s">
        <v>332</v>
      </c>
      <c r="D190" s="150" t="s">
        <v>179</v>
      </c>
      <c r="E190" s="151" t="s">
        <v>333</v>
      </c>
      <c r="F190" s="152" t="s">
        <v>334</v>
      </c>
      <c r="G190" s="153" t="s">
        <v>176</v>
      </c>
      <c r="H190" s="154">
        <v>1</v>
      </c>
      <c r="I190" s="155"/>
      <c r="J190" s="156">
        <f>ROUND(I190*H190,2)</f>
        <v>0</v>
      </c>
      <c r="K190" s="157"/>
      <c r="L190" s="158"/>
      <c r="M190" s="159" t="s">
        <v>1</v>
      </c>
      <c r="N190" s="160" t="s">
        <v>38</v>
      </c>
      <c r="P190" s="146">
        <f>O190*H190</f>
        <v>0</v>
      </c>
      <c r="Q190" s="146">
        <v>0</v>
      </c>
      <c r="R190" s="146">
        <f>Q190*H190</f>
        <v>0</v>
      </c>
      <c r="S190" s="146">
        <v>0</v>
      </c>
      <c r="T190" s="147">
        <f>S190*H190</f>
        <v>0</v>
      </c>
      <c r="AR190" s="148" t="s">
        <v>147</v>
      </c>
      <c r="AT190" s="148" t="s">
        <v>179</v>
      </c>
      <c r="AU190" s="148" t="s">
        <v>138</v>
      </c>
      <c r="AY190" s="13" t="s">
        <v>131</v>
      </c>
      <c r="BE190" s="149">
        <f>IF(N190="základná",J190,0)</f>
        <v>0</v>
      </c>
      <c r="BF190" s="149">
        <f>IF(N190="znížená",J190,0)</f>
        <v>0</v>
      </c>
      <c r="BG190" s="149">
        <f>IF(N190="zákl. prenesená",J190,0)</f>
        <v>0</v>
      </c>
      <c r="BH190" s="149">
        <f>IF(N190="zníž. prenesená",J190,0)</f>
        <v>0</v>
      </c>
      <c r="BI190" s="149">
        <f>IF(N190="nulová",J190,0)</f>
        <v>0</v>
      </c>
      <c r="BJ190" s="13" t="s">
        <v>138</v>
      </c>
      <c r="BK190" s="149">
        <f>ROUND(I190*H190,2)</f>
        <v>0</v>
      </c>
      <c r="BL190" s="13" t="s">
        <v>137</v>
      </c>
      <c r="BM190" s="148" t="s">
        <v>335</v>
      </c>
    </row>
    <row r="191" spans="2:65" s="1" customFormat="1" ht="21.75" customHeight="1">
      <c r="B191" s="135"/>
      <c r="C191" s="150" t="s">
        <v>233</v>
      </c>
      <c r="D191" s="150" t="s">
        <v>179</v>
      </c>
      <c r="E191" s="151" t="s">
        <v>336</v>
      </c>
      <c r="F191" s="152" t="s">
        <v>337</v>
      </c>
      <c r="G191" s="153" t="s">
        <v>176</v>
      </c>
      <c r="H191" s="154">
        <v>1</v>
      </c>
      <c r="I191" s="155"/>
      <c r="J191" s="156">
        <f>ROUND(I191*H191,2)</f>
        <v>0</v>
      </c>
      <c r="K191" s="157"/>
      <c r="L191" s="158"/>
      <c r="M191" s="159" t="s">
        <v>1</v>
      </c>
      <c r="N191" s="160" t="s">
        <v>38</v>
      </c>
      <c r="P191" s="146">
        <f>O191*H191</f>
        <v>0</v>
      </c>
      <c r="Q191" s="146">
        <v>0</v>
      </c>
      <c r="R191" s="146">
        <f>Q191*H191</f>
        <v>0</v>
      </c>
      <c r="S191" s="146">
        <v>0</v>
      </c>
      <c r="T191" s="147">
        <f>S191*H191</f>
        <v>0</v>
      </c>
      <c r="AR191" s="148" t="s">
        <v>147</v>
      </c>
      <c r="AT191" s="148" t="s">
        <v>179</v>
      </c>
      <c r="AU191" s="148" t="s">
        <v>138</v>
      </c>
      <c r="AY191" s="13" t="s">
        <v>131</v>
      </c>
      <c r="BE191" s="149">
        <f>IF(N191="základná",J191,0)</f>
        <v>0</v>
      </c>
      <c r="BF191" s="149">
        <f>IF(N191="znížená",J191,0)</f>
        <v>0</v>
      </c>
      <c r="BG191" s="149">
        <f>IF(N191="zákl. prenesená",J191,0)</f>
        <v>0</v>
      </c>
      <c r="BH191" s="149">
        <f>IF(N191="zníž. prenesená",J191,0)</f>
        <v>0</v>
      </c>
      <c r="BI191" s="149">
        <f>IF(N191="nulová",J191,0)</f>
        <v>0</v>
      </c>
      <c r="BJ191" s="13" t="s">
        <v>138</v>
      </c>
      <c r="BK191" s="149">
        <f>ROUND(I191*H191,2)</f>
        <v>0</v>
      </c>
      <c r="BL191" s="13" t="s">
        <v>137</v>
      </c>
      <c r="BM191" s="148" t="s">
        <v>338</v>
      </c>
    </row>
    <row r="192" spans="2:65" s="1" customFormat="1" ht="16.5" customHeight="1">
      <c r="B192" s="135"/>
      <c r="C192" s="136" t="s">
        <v>339</v>
      </c>
      <c r="D192" s="136" t="s">
        <v>133</v>
      </c>
      <c r="E192" s="137" t="s">
        <v>340</v>
      </c>
      <c r="F192" s="138" t="s">
        <v>341</v>
      </c>
      <c r="G192" s="139" t="s">
        <v>176</v>
      </c>
      <c r="H192" s="140">
        <v>1</v>
      </c>
      <c r="I192" s="141"/>
      <c r="J192" s="142">
        <f>ROUND(I192*H192,2)</f>
        <v>0</v>
      </c>
      <c r="K192" s="143"/>
      <c r="L192" s="28"/>
      <c r="M192" s="144" t="s">
        <v>1</v>
      </c>
      <c r="N192" s="145" t="s">
        <v>38</v>
      </c>
      <c r="P192" s="146">
        <f>O192*H192</f>
        <v>0</v>
      </c>
      <c r="Q192" s="146">
        <v>0</v>
      </c>
      <c r="R192" s="146">
        <f>Q192*H192</f>
        <v>0</v>
      </c>
      <c r="S192" s="146">
        <v>0</v>
      </c>
      <c r="T192" s="147">
        <f>S192*H192</f>
        <v>0</v>
      </c>
      <c r="AR192" s="148" t="s">
        <v>137</v>
      </c>
      <c r="AT192" s="148" t="s">
        <v>133</v>
      </c>
      <c r="AU192" s="148" t="s">
        <v>138</v>
      </c>
      <c r="AY192" s="13" t="s">
        <v>131</v>
      </c>
      <c r="BE192" s="149">
        <f>IF(N192="základná",J192,0)</f>
        <v>0</v>
      </c>
      <c r="BF192" s="149">
        <f>IF(N192="znížená",J192,0)</f>
        <v>0</v>
      </c>
      <c r="BG192" s="149">
        <f>IF(N192="zákl. prenesená",J192,0)</f>
        <v>0</v>
      </c>
      <c r="BH192" s="149">
        <f>IF(N192="zníž. prenesená",J192,0)</f>
        <v>0</v>
      </c>
      <c r="BI192" s="149">
        <f>IF(N192="nulová",J192,0)</f>
        <v>0</v>
      </c>
      <c r="BJ192" s="13" t="s">
        <v>138</v>
      </c>
      <c r="BK192" s="149">
        <f>ROUND(I192*H192,2)</f>
        <v>0</v>
      </c>
      <c r="BL192" s="13" t="s">
        <v>137</v>
      </c>
      <c r="BM192" s="148" t="s">
        <v>342</v>
      </c>
    </row>
    <row r="193" spans="2:65" s="11" customFormat="1" ht="22.75" customHeight="1">
      <c r="B193" s="123"/>
      <c r="D193" s="124" t="s">
        <v>71</v>
      </c>
      <c r="E193" s="133" t="s">
        <v>162</v>
      </c>
      <c r="F193" s="133" t="s">
        <v>343</v>
      </c>
      <c r="I193" s="126"/>
      <c r="J193" s="134">
        <f>BK193</f>
        <v>0</v>
      </c>
      <c r="L193" s="123"/>
      <c r="M193" s="128"/>
      <c r="P193" s="129">
        <f>SUM(P194:P195)</f>
        <v>0</v>
      </c>
      <c r="R193" s="129">
        <f>SUM(R194:R195)</f>
        <v>0</v>
      </c>
      <c r="T193" s="130">
        <f>SUM(T194:T195)</f>
        <v>0</v>
      </c>
      <c r="AR193" s="124" t="s">
        <v>79</v>
      </c>
      <c r="AT193" s="131" t="s">
        <v>71</v>
      </c>
      <c r="AU193" s="131" t="s">
        <v>79</v>
      </c>
      <c r="AY193" s="124" t="s">
        <v>131</v>
      </c>
      <c r="BK193" s="132">
        <f>SUM(BK194:BK195)</f>
        <v>0</v>
      </c>
    </row>
    <row r="194" spans="2:65" s="1" customFormat="1" ht="37.75" customHeight="1">
      <c r="B194" s="135"/>
      <c r="C194" s="136" t="s">
        <v>236</v>
      </c>
      <c r="D194" s="136" t="s">
        <v>133</v>
      </c>
      <c r="E194" s="137" t="s">
        <v>344</v>
      </c>
      <c r="F194" s="138" t="s">
        <v>345</v>
      </c>
      <c r="G194" s="139" t="s">
        <v>215</v>
      </c>
      <c r="H194" s="140">
        <v>160</v>
      </c>
      <c r="I194" s="141"/>
      <c r="J194" s="142">
        <f>ROUND(I194*H194,2)</f>
        <v>0</v>
      </c>
      <c r="K194" s="143"/>
      <c r="L194" s="28"/>
      <c r="M194" s="144" t="s">
        <v>1</v>
      </c>
      <c r="N194" s="145" t="s">
        <v>38</v>
      </c>
      <c r="P194" s="146">
        <f>O194*H194</f>
        <v>0</v>
      </c>
      <c r="Q194" s="146">
        <v>0</v>
      </c>
      <c r="R194" s="146">
        <f>Q194*H194</f>
        <v>0</v>
      </c>
      <c r="S194" s="146">
        <v>0</v>
      </c>
      <c r="T194" s="147">
        <f>S194*H194</f>
        <v>0</v>
      </c>
      <c r="AR194" s="148" t="s">
        <v>137</v>
      </c>
      <c r="AT194" s="148" t="s">
        <v>133</v>
      </c>
      <c r="AU194" s="148" t="s">
        <v>138</v>
      </c>
      <c r="AY194" s="13" t="s">
        <v>131</v>
      </c>
      <c r="BE194" s="149">
        <f>IF(N194="základná",J194,0)</f>
        <v>0</v>
      </c>
      <c r="BF194" s="149">
        <f>IF(N194="znížená",J194,0)</f>
        <v>0</v>
      </c>
      <c r="BG194" s="149">
        <f>IF(N194="zákl. prenesená",J194,0)</f>
        <v>0</v>
      </c>
      <c r="BH194" s="149">
        <f>IF(N194="zníž. prenesená",J194,0)</f>
        <v>0</v>
      </c>
      <c r="BI194" s="149">
        <f>IF(N194="nulová",J194,0)</f>
        <v>0</v>
      </c>
      <c r="BJ194" s="13" t="s">
        <v>138</v>
      </c>
      <c r="BK194" s="149">
        <f>ROUND(I194*H194,2)</f>
        <v>0</v>
      </c>
      <c r="BL194" s="13" t="s">
        <v>137</v>
      </c>
      <c r="BM194" s="148" t="s">
        <v>346</v>
      </c>
    </row>
    <row r="195" spans="2:65" s="1" customFormat="1" ht="21.75" customHeight="1">
      <c r="B195" s="135"/>
      <c r="C195" s="150" t="s">
        <v>347</v>
      </c>
      <c r="D195" s="150" t="s">
        <v>179</v>
      </c>
      <c r="E195" s="151" t="s">
        <v>348</v>
      </c>
      <c r="F195" s="152" t="s">
        <v>349</v>
      </c>
      <c r="G195" s="153" t="s">
        <v>176</v>
      </c>
      <c r="H195" s="154">
        <v>176</v>
      </c>
      <c r="I195" s="155"/>
      <c r="J195" s="156">
        <f>ROUND(I195*H195,2)</f>
        <v>0</v>
      </c>
      <c r="K195" s="157"/>
      <c r="L195" s="158"/>
      <c r="M195" s="159" t="s">
        <v>1</v>
      </c>
      <c r="N195" s="160" t="s">
        <v>38</v>
      </c>
      <c r="P195" s="146">
        <f>O195*H195</f>
        <v>0</v>
      </c>
      <c r="Q195" s="146">
        <v>0</v>
      </c>
      <c r="R195" s="146">
        <f>Q195*H195</f>
        <v>0</v>
      </c>
      <c r="S195" s="146">
        <v>0</v>
      </c>
      <c r="T195" s="147">
        <f>S195*H195</f>
        <v>0</v>
      </c>
      <c r="AR195" s="148" t="s">
        <v>147</v>
      </c>
      <c r="AT195" s="148" t="s">
        <v>179</v>
      </c>
      <c r="AU195" s="148" t="s">
        <v>138</v>
      </c>
      <c r="AY195" s="13" t="s">
        <v>131</v>
      </c>
      <c r="BE195" s="149">
        <f>IF(N195="základná",J195,0)</f>
        <v>0</v>
      </c>
      <c r="BF195" s="149">
        <f>IF(N195="znížená",J195,0)</f>
        <v>0</v>
      </c>
      <c r="BG195" s="149">
        <f>IF(N195="zákl. prenesená",J195,0)</f>
        <v>0</v>
      </c>
      <c r="BH195" s="149">
        <f>IF(N195="zníž. prenesená",J195,0)</f>
        <v>0</v>
      </c>
      <c r="BI195" s="149">
        <f>IF(N195="nulová",J195,0)</f>
        <v>0</v>
      </c>
      <c r="BJ195" s="13" t="s">
        <v>138</v>
      </c>
      <c r="BK195" s="149">
        <f>ROUND(I195*H195,2)</f>
        <v>0</v>
      </c>
      <c r="BL195" s="13" t="s">
        <v>137</v>
      </c>
      <c r="BM195" s="148" t="s">
        <v>350</v>
      </c>
    </row>
    <row r="196" spans="2:65" s="11" customFormat="1" ht="22.75" customHeight="1">
      <c r="B196" s="123"/>
      <c r="D196" s="124" t="s">
        <v>71</v>
      </c>
      <c r="E196" s="133" t="s">
        <v>351</v>
      </c>
      <c r="F196" s="133" t="s">
        <v>352</v>
      </c>
      <c r="I196" s="126"/>
      <c r="J196" s="134">
        <f>BK196</f>
        <v>0</v>
      </c>
      <c r="L196" s="123"/>
      <c r="M196" s="128"/>
      <c r="P196" s="129">
        <f>P197</f>
        <v>0</v>
      </c>
      <c r="R196" s="129">
        <f>R197</f>
        <v>0</v>
      </c>
      <c r="T196" s="130">
        <f>T197</f>
        <v>0</v>
      </c>
      <c r="AR196" s="124" t="s">
        <v>79</v>
      </c>
      <c r="AT196" s="131" t="s">
        <v>71</v>
      </c>
      <c r="AU196" s="131" t="s">
        <v>79</v>
      </c>
      <c r="AY196" s="124" t="s">
        <v>131</v>
      </c>
      <c r="BK196" s="132">
        <f>BK197</f>
        <v>0</v>
      </c>
    </row>
    <row r="197" spans="2:65" s="1" customFormat="1" ht="33" customHeight="1">
      <c r="B197" s="135"/>
      <c r="C197" s="136" t="s">
        <v>240</v>
      </c>
      <c r="D197" s="136" t="s">
        <v>133</v>
      </c>
      <c r="E197" s="137" t="s">
        <v>353</v>
      </c>
      <c r="F197" s="138" t="s">
        <v>354</v>
      </c>
      <c r="G197" s="139" t="s">
        <v>185</v>
      </c>
      <c r="H197" s="140">
        <v>1123.44</v>
      </c>
      <c r="I197" s="141"/>
      <c r="J197" s="142">
        <f>ROUND(I197*H197,2)</f>
        <v>0</v>
      </c>
      <c r="K197" s="143"/>
      <c r="L197" s="28"/>
      <c r="M197" s="144" t="s">
        <v>1</v>
      </c>
      <c r="N197" s="145" t="s">
        <v>38</v>
      </c>
      <c r="P197" s="146">
        <f>O197*H197</f>
        <v>0</v>
      </c>
      <c r="Q197" s="146">
        <v>0</v>
      </c>
      <c r="R197" s="146">
        <f>Q197*H197</f>
        <v>0</v>
      </c>
      <c r="S197" s="146">
        <v>0</v>
      </c>
      <c r="T197" s="147">
        <f>S197*H197</f>
        <v>0</v>
      </c>
      <c r="AR197" s="148" t="s">
        <v>137</v>
      </c>
      <c r="AT197" s="148" t="s">
        <v>133</v>
      </c>
      <c r="AU197" s="148" t="s">
        <v>138</v>
      </c>
      <c r="AY197" s="13" t="s">
        <v>131</v>
      </c>
      <c r="BE197" s="149">
        <f>IF(N197="základná",J197,0)</f>
        <v>0</v>
      </c>
      <c r="BF197" s="149">
        <f>IF(N197="znížená",J197,0)</f>
        <v>0</v>
      </c>
      <c r="BG197" s="149">
        <f>IF(N197="zákl. prenesená",J197,0)</f>
        <v>0</v>
      </c>
      <c r="BH197" s="149">
        <f>IF(N197="zníž. prenesená",J197,0)</f>
        <v>0</v>
      </c>
      <c r="BI197" s="149">
        <f>IF(N197="nulová",J197,0)</f>
        <v>0</v>
      </c>
      <c r="BJ197" s="13" t="s">
        <v>138</v>
      </c>
      <c r="BK197" s="149">
        <f>ROUND(I197*H197,2)</f>
        <v>0</v>
      </c>
      <c r="BL197" s="13" t="s">
        <v>137</v>
      </c>
      <c r="BM197" s="148" t="s">
        <v>355</v>
      </c>
    </row>
    <row r="198" spans="2:65" s="11" customFormat="1" ht="26" customHeight="1">
      <c r="B198" s="123"/>
      <c r="D198" s="124" t="s">
        <v>71</v>
      </c>
      <c r="E198" s="125" t="s">
        <v>356</v>
      </c>
      <c r="F198" s="125" t="s">
        <v>357</v>
      </c>
      <c r="I198" s="126"/>
      <c r="J198" s="127">
        <f>BK198</f>
        <v>0</v>
      </c>
      <c r="L198" s="123"/>
      <c r="M198" s="128"/>
      <c r="P198" s="129">
        <f>P199</f>
        <v>0</v>
      </c>
      <c r="R198" s="129">
        <f>R199</f>
        <v>0</v>
      </c>
      <c r="T198" s="130">
        <f>T199</f>
        <v>0</v>
      </c>
      <c r="AR198" s="124" t="s">
        <v>138</v>
      </c>
      <c r="AT198" s="131" t="s">
        <v>71</v>
      </c>
      <c r="AU198" s="131" t="s">
        <v>72</v>
      </c>
      <c r="AY198" s="124" t="s">
        <v>131</v>
      </c>
      <c r="BK198" s="132">
        <f>BK199</f>
        <v>0</v>
      </c>
    </row>
    <row r="199" spans="2:65" s="11" customFormat="1" ht="22.75" customHeight="1">
      <c r="B199" s="123"/>
      <c r="D199" s="124" t="s">
        <v>71</v>
      </c>
      <c r="E199" s="133" t="s">
        <v>358</v>
      </c>
      <c r="F199" s="133" t="s">
        <v>359</v>
      </c>
      <c r="I199" s="126"/>
      <c r="J199" s="134">
        <f>BK199</f>
        <v>0</v>
      </c>
      <c r="L199" s="123"/>
      <c r="M199" s="128"/>
      <c r="P199" s="129">
        <f>SUM(P200:P213)</f>
        <v>0</v>
      </c>
      <c r="R199" s="129">
        <f>SUM(R200:R213)</f>
        <v>0</v>
      </c>
      <c r="T199" s="130">
        <f>SUM(T200:T213)</f>
        <v>0</v>
      </c>
      <c r="AR199" s="124" t="s">
        <v>138</v>
      </c>
      <c r="AT199" s="131" t="s">
        <v>71</v>
      </c>
      <c r="AU199" s="131" t="s">
        <v>79</v>
      </c>
      <c r="AY199" s="124" t="s">
        <v>131</v>
      </c>
      <c r="BK199" s="132">
        <f>SUM(BK200:BK213)</f>
        <v>0</v>
      </c>
    </row>
    <row r="200" spans="2:65" s="1" customFormat="1" ht="24.25" customHeight="1">
      <c r="B200" s="135"/>
      <c r="C200" s="136" t="s">
        <v>360</v>
      </c>
      <c r="D200" s="136" t="s">
        <v>133</v>
      </c>
      <c r="E200" s="137" t="s">
        <v>361</v>
      </c>
      <c r="F200" s="138" t="s">
        <v>362</v>
      </c>
      <c r="G200" s="139" t="s">
        <v>168</v>
      </c>
      <c r="H200" s="140">
        <v>640</v>
      </c>
      <c r="I200" s="141"/>
      <c r="J200" s="142">
        <f t="shared" ref="J200:J213" si="40">ROUND(I200*H200,2)</f>
        <v>0</v>
      </c>
      <c r="K200" s="143"/>
      <c r="L200" s="28"/>
      <c r="M200" s="144" t="s">
        <v>1</v>
      </c>
      <c r="N200" s="145" t="s">
        <v>38</v>
      </c>
      <c r="P200" s="146">
        <f t="shared" ref="P200:P213" si="41">O200*H200</f>
        <v>0</v>
      </c>
      <c r="Q200" s="146">
        <v>0</v>
      </c>
      <c r="R200" s="146">
        <f t="shared" ref="R200:R213" si="42">Q200*H200</f>
        <v>0</v>
      </c>
      <c r="S200" s="146">
        <v>0</v>
      </c>
      <c r="T200" s="147">
        <f t="shared" ref="T200:T213" si="43">S200*H200</f>
        <v>0</v>
      </c>
      <c r="AR200" s="148" t="s">
        <v>161</v>
      </c>
      <c r="AT200" s="148" t="s">
        <v>133</v>
      </c>
      <c r="AU200" s="148" t="s">
        <v>138</v>
      </c>
      <c r="AY200" s="13" t="s">
        <v>131</v>
      </c>
      <c r="BE200" s="149">
        <f t="shared" ref="BE200:BE213" si="44">IF(N200="základná",J200,0)</f>
        <v>0</v>
      </c>
      <c r="BF200" s="149">
        <f t="shared" ref="BF200:BF213" si="45">IF(N200="znížená",J200,0)</f>
        <v>0</v>
      </c>
      <c r="BG200" s="149">
        <f t="shared" ref="BG200:BG213" si="46">IF(N200="zákl. prenesená",J200,0)</f>
        <v>0</v>
      </c>
      <c r="BH200" s="149">
        <f t="shared" ref="BH200:BH213" si="47">IF(N200="zníž. prenesená",J200,0)</f>
        <v>0</v>
      </c>
      <c r="BI200" s="149">
        <f t="shared" ref="BI200:BI213" si="48">IF(N200="nulová",J200,0)</f>
        <v>0</v>
      </c>
      <c r="BJ200" s="13" t="s">
        <v>138</v>
      </c>
      <c r="BK200" s="149">
        <f t="shared" ref="BK200:BK213" si="49">ROUND(I200*H200,2)</f>
        <v>0</v>
      </c>
      <c r="BL200" s="13" t="s">
        <v>161</v>
      </c>
      <c r="BM200" s="148" t="s">
        <v>363</v>
      </c>
    </row>
    <row r="201" spans="2:65" s="1" customFormat="1" ht="24.25" customHeight="1">
      <c r="B201" s="135"/>
      <c r="C201" s="150" t="s">
        <v>244</v>
      </c>
      <c r="D201" s="150" t="s">
        <v>179</v>
      </c>
      <c r="E201" s="151" t="s">
        <v>364</v>
      </c>
      <c r="F201" s="152" t="s">
        <v>365</v>
      </c>
      <c r="G201" s="153" t="s">
        <v>366</v>
      </c>
      <c r="H201" s="154">
        <v>1.21</v>
      </c>
      <c r="I201" s="155"/>
      <c r="J201" s="156">
        <f t="shared" si="40"/>
        <v>0</v>
      </c>
      <c r="K201" s="157"/>
      <c r="L201" s="158"/>
      <c r="M201" s="159" t="s">
        <v>1</v>
      </c>
      <c r="N201" s="160" t="s">
        <v>38</v>
      </c>
      <c r="P201" s="146">
        <f t="shared" si="41"/>
        <v>0</v>
      </c>
      <c r="Q201" s="146">
        <v>0</v>
      </c>
      <c r="R201" s="146">
        <f t="shared" si="42"/>
        <v>0</v>
      </c>
      <c r="S201" s="146">
        <v>0</v>
      </c>
      <c r="T201" s="147">
        <f t="shared" si="43"/>
        <v>0</v>
      </c>
      <c r="AR201" s="148" t="s">
        <v>249</v>
      </c>
      <c r="AT201" s="148" t="s">
        <v>179</v>
      </c>
      <c r="AU201" s="148" t="s">
        <v>138</v>
      </c>
      <c r="AY201" s="13" t="s">
        <v>131</v>
      </c>
      <c r="BE201" s="149">
        <f t="shared" si="44"/>
        <v>0</v>
      </c>
      <c r="BF201" s="149">
        <f t="shared" si="45"/>
        <v>0</v>
      </c>
      <c r="BG201" s="149">
        <f t="shared" si="46"/>
        <v>0</v>
      </c>
      <c r="BH201" s="149">
        <f t="shared" si="47"/>
        <v>0</v>
      </c>
      <c r="BI201" s="149">
        <f t="shared" si="48"/>
        <v>0</v>
      </c>
      <c r="BJ201" s="13" t="s">
        <v>138</v>
      </c>
      <c r="BK201" s="149">
        <f t="shared" si="49"/>
        <v>0</v>
      </c>
      <c r="BL201" s="13" t="s">
        <v>161</v>
      </c>
      <c r="BM201" s="148" t="s">
        <v>367</v>
      </c>
    </row>
    <row r="202" spans="2:65" s="1" customFormat="1" ht="24.25" customHeight="1">
      <c r="B202" s="135"/>
      <c r="C202" s="150" t="s">
        <v>368</v>
      </c>
      <c r="D202" s="150" t="s">
        <v>179</v>
      </c>
      <c r="E202" s="151" t="s">
        <v>369</v>
      </c>
      <c r="F202" s="152" t="s">
        <v>370</v>
      </c>
      <c r="G202" s="153" t="s">
        <v>168</v>
      </c>
      <c r="H202" s="154">
        <v>640</v>
      </c>
      <c r="I202" s="155"/>
      <c r="J202" s="156">
        <f t="shared" si="40"/>
        <v>0</v>
      </c>
      <c r="K202" s="157"/>
      <c r="L202" s="158"/>
      <c r="M202" s="159" t="s">
        <v>1</v>
      </c>
      <c r="N202" s="160" t="s">
        <v>38</v>
      </c>
      <c r="P202" s="146">
        <f t="shared" si="41"/>
        <v>0</v>
      </c>
      <c r="Q202" s="146">
        <v>0</v>
      </c>
      <c r="R202" s="146">
        <f t="shared" si="42"/>
        <v>0</v>
      </c>
      <c r="S202" s="146">
        <v>0</v>
      </c>
      <c r="T202" s="147">
        <f t="shared" si="43"/>
        <v>0</v>
      </c>
      <c r="AR202" s="148" t="s">
        <v>249</v>
      </c>
      <c r="AT202" s="148" t="s">
        <v>179</v>
      </c>
      <c r="AU202" s="148" t="s">
        <v>138</v>
      </c>
      <c r="AY202" s="13" t="s">
        <v>131</v>
      </c>
      <c r="BE202" s="149">
        <f t="shared" si="44"/>
        <v>0</v>
      </c>
      <c r="BF202" s="149">
        <f t="shared" si="45"/>
        <v>0</v>
      </c>
      <c r="BG202" s="149">
        <f t="shared" si="46"/>
        <v>0</v>
      </c>
      <c r="BH202" s="149">
        <f t="shared" si="47"/>
        <v>0</v>
      </c>
      <c r="BI202" s="149">
        <f t="shared" si="48"/>
        <v>0</v>
      </c>
      <c r="BJ202" s="13" t="s">
        <v>138</v>
      </c>
      <c r="BK202" s="149">
        <f t="shared" si="49"/>
        <v>0</v>
      </c>
      <c r="BL202" s="13" t="s">
        <v>161</v>
      </c>
      <c r="BM202" s="148" t="s">
        <v>371</v>
      </c>
    </row>
    <row r="203" spans="2:65" s="1" customFormat="1" ht="24.25" customHeight="1">
      <c r="B203" s="135"/>
      <c r="C203" s="136" t="s">
        <v>248</v>
      </c>
      <c r="D203" s="136" t="s">
        <v>133</v>
      </c>
      <c r="E203" s="137" t="s">
        <v>372</v>
      </c>
      <c r="F203" s="138" t="s">
        <v>373</v>
      </c>
      <c r="G203" s="139" t="s">
        <v>176</v>
      </c>
      <c r="H203" s="140">
        <v>5</v>
      </c>
      <c r="I203" s="141"/>
      <c r="J203" s="142">
        <f t="shared" si="40"/>
        <v>0</v>
      </c>
      <c r="K203" s="143"/>
      <c r="L203" s="28"/>
      <c r="M203" s="144" t="s">
        <v>1</v>
      </c>
      <c r="N203" s="145" t="s">
        <v>38</v>
      </c>
      <c r="P203" s="146">
        <f t="shared" si="41"/>
        <v>0</v>
      </c>
      <c r="Q203" s="146">
        <v>0</v>
      </c>
      <c r="R203" s="146">
        <f t="shared" si="42"/>
        <v>0</v>
      </c>
      <c r="S203" s="146">
        <v>0</v>
      </c>
      <c r="T203" s="147">
        <f t="shared" si="43"/>
        <v>0</v>
      </c>
      <c r="AR203" s="148" t="s">
        <v>161</v>
      </c>
      <c r="AT203" s="148" t="s">
        <v>133</v>
      </c>
      <c r="AU203" s="148" t="s">
        <v>138</v>
      </c>
      <c r="AY203" s="13" t="s">
        <v>131</v>
      </c>
      <c r="BE203" s="149">
        <f t="shared" si="44"/>
        <v>0</v>
      </c>
      <c r="BF203" s="149">
        <f t="shared" si="45"/>
        <v>0</v>
      </c>
      <c r="BG203" s="149">
        <f t="shared" si="46"/>
        <v>0</v>
      </c>
      <c r="BH203" s="149">
        <f t="shared" si="47"/>
        <v>0</v>
      </c>
      <c r="BI203" s="149">
        <f t="shared" si="48"/>
        <v>0</v>
      </c>
      <c r="BJ203" s="13" t="s">
        <v>138</v>
      </c>
      <c r="BK203" s="149">
        <f t="shared" si="49"/>
        <v>0</v>
      </c>
      <c r="BL203" s="13" t="s">
        <v>161</v>
      </c>
      <c r="BM203" s="148" t="s">
        <v>374</v>
      </c>
    </row>
    <row r="204" spans="2:65" s="1" customFormat="1" ht="16.5" customHeight="1">
      <c r="B204" s="135"/>
      <c r="C204" s="150" t="s">
        <v>375</v>
      </c>
      <c r="D204" s="150" t="s">
        <v>179</v>
      </c>
      <c r="E204" s="151" t="s">
        <v>376</v>
      </c>
      <c r="F204" s="152" t="s">
        <v>377</v>
      </c>
      <c r="G204" s="153" t="s">
        <v>176</v>
      </c>
      <c r="H204" s="154">
        <v>2</v>
      </c>
      <c r="I204" s="155"/>
      <c r="J204" s="156">
        <f t="shared" si="40"/>
        <v>0</v>
      </c>
      <c r="K204" s="157"/>
      <c r="L204" s="158"/>
      <c r="M204" s="159" t="s">
        <v>1</v>
      </c>
      <c r="N204" s="160" t="s">
        <v>38</v>
      </c>
      <c r="P204" s="146">
        <f t="shared" si="41"/>
        <v>0</v>
      </c>
      <c r="Q204" s="146">
        <v>0</v>
      </c>
      <c r="R204" s="146">
        <f t="shared" si="42"/>
        <v>0</v>
      </c>
      <c r="S204" s="146">
        <v>0</v>
      </c>
      <c r="T204" s="147">
        <f t="shared" si="43"/>
        <v>0</v>
      </c>
      <c r="AR204" s="148" t="s">
        <v>249</v>
      </c>
      <c r="AT204" s="148" t="s">
        <v>179</v>
      </c>
      <c r="AU204" s="148" t="s">
        <v>138</v>
      </c>
      <c r="AY204" s="13" t="s">
        <v>131</v>
      </c>
      <c r="BE204" s="149">
        <f t="shared" si="44"/>
        <v>0</v>
      </c>
      <c r="BF204" s="149">
        <f t="shared" si="45"/>
        <v>0</v>
      </c>
      <c r="BG204" s="149">
        <f t="shared" si="46"/>
        <v>0</v>
      </c>
      <c r="BH204" s="149">
        <f t="shared" si="47"/>
        <v>0</v>
      </c>
      <c r="BI204" s="149">
        <f t="shared" si="48"/>
        <v>0</v>
      </c>
      <c r="BJ204" s="13" t="s">
        <v>138</v>
      </c>
      <c r="BK204" s="149">
        <f t="shared" si="49"/>
        <v>0</v>
      </c>
      <c r="BL204" s="13" t="s">
        <v>161</v>
      </c>
      <c r="BM204" s="148" t="s">
        <v>378</v>
      </c>
    </row>
    <row r="205" spans="2:65" s="1" customFormat="1" ht="24.25" customHeight="1">
      <c r="B205" s="135"/>
      <c r="C205" s="150" t="s">
        <v>252</v>
      </c>
      <c r="D205" s="150" t="s">
        <v>179</v>
      </c>
      <c r="E205" s="151" t="s">
        <v>379</v>
      </c>
      <c r="F205" s="152" t="s">
        <v>380</v>
      </c>
      <c r="G205" s="153" t="s">
        <v>176</v>
      </c>
      <c r="H205" s="154">
        <v>2</v>
      </c>
      <c r="I205" s="155"/>
      <c r="J205" s="156">
        <f t="shared" si="40"/>
        <v>0</v>
      </c>
      <c r="K205" s="157"/>
      <c r="L205" s="158"/>
      <c r="M205" s="159" t="s">
        <v>1</v>
      </c>
      <c r="N205" s="160" t="s">
        <v>38</v>
      </c>
      <c r="P205" s="146">
        <f t="shared" si="41"/>
        <v>0</v>
      </c>
      <c r="Q205" s="146">
        <v>0</v>
      </c>
      <c r="R205" s="146">
        <f t="shared" si="42"/>
        <v>0</v>
      </c>
      <c r="S205" s="146">
        <v>0</v>
      </c>
      <c r="T205" s="147">
        <f t="shared" si="43"/>
        <v>0</v>
      </c>
      <c r="AR205" s="148" t="s">
        <v>249</v>
      </c>
      <c r="AT205" s="148" t="s">
        <v>179</v>
      </c>
      <c r="AU205" s="148" t="s">
        <v>138</v>
      </c>
      <c r="AY205" s="13" t="s">
        <v>131</v>
      </c>
      <c r="BE205" s="149">
        <f t="shared" si="44"/>
        <v>0</v>
      </c>
      <c r="BF205" s="149">
        <f t="shared" si="45"/>
        <v>0</v>
      </c>
      <c r="BG205" s="149">
        <f t="shared" si="46"/>
        <v>0</v>
      </c>
      <c r="BH205" s="149">
        <f t="shared" si="47"/>
        <v>0</v>
      </c>
      <c r="BI205" s="149">
        <f t="shared" si="48"/>
        <v>0</v>
      </c>
      <c r="BJ205" s="13" t="s">
        <v>138</v>
      </c>
      <c r="BK205" s="149">
        <f t="shared" si="49"/>
        <v>0</v>
      </c>
      <c r="BL205" s="13" t="s">
        <v>161</v>
      </c>
      <c r="BM205" s="148" t="s">
        <v>381</v>
      </c>
    </row>
    <row r="206" spans="2:65" s="1" customFormat="1" ht="24.25" customHeight="1">
      <c r="B206" s="135"/>
      <c r="C206" s="150" t="s">
        <v>382</v>
      </c>
      <c r="D206" s="150" t="s">
        <v>179</v>
      </c>
      <c r="E206" s="151" t="s">
        <v>383</v>
      </c>
      <c r="F206" s="152" t="s">
        <v>384</v>
      </c>
      <c r="G206" s="153" t="s">
        <v>176</v>
      </c>
      <c r="H206" s="154">
        <v>2</v>
      </c>
      <c r="I206" s="155"/>
      <c r="J206" s="156">
        <f t="shared" si="40"/>
        <v>0</v>
      </c>
      <c r="K206" s="157"/>
      <c r="L206" s="158"/>
      <c r="M206" s="159" t="s">
        <v>1</v>
      </c>
      <c r="N206" s="160" t="s">
        <v>38</v>
      </c>
      <c r="P206" s="146">
        <f t="shared" si="41"/>
        <v>0</v>
      </c>
      <c r="Q206" s="146">
        <v>0</v>
      </c>
      <c r="R206" s="146">
        <f t="shared" si="42"/>
        <v>0</v>
      </c>
      <c r="S206" s="146">
        <v>0</v>
      </c>
      <c r="T206" s="147">
        <f t="shared" si="43"/>
        <v>0</v>
      </c>
      <c r="AR206" s="148" t="s">
        <v>249</v>
      </c>
      <c r="AT206" s="148" t="s">
        <v>179</v>
      </c>
      <c r="AU206" s="148" t="s">
        <v>138</v>
      </c>
      <c r="AY206" s="13" t="s">
        <v>131</v>
      </c>
      <c r="BE206" s="149">
        <f t="shared" si="44"/>
        <v>0</v>
      </c>
      <c r="BF206" s="149">
        <f t="shared" si="45"/>
        <v>0</v>
      </c>
      <c r="BG206" s="149">
        <f t="shared" si="46"/>
        <v>0</v>
      </c>
      <c r="BH206" s="149">
        <f t="shared" si="47"/>
        <v>0</v>
      </c>
      <c r="BI206" s="149">
        <f t="shared" si="48"/>
        <v>0</v>
      </c>
      <c r="BJ206" s="13" t="s">
        <v>138</v>
      </c>
      <c r="BK206" s="149">
        <f t="shared" si="49"/>
        <v>0</v>
      </c>
      <c r="BL206" s="13" t="s">
        <v>161</v>
      </c>
      <c r="BM206" s="148" t="s">
        <v>385</v>
      </c>
    </row>
    <row r="207" spans="2:65" s="1" customFormat="1" ht="24.25" customHeight="1">
      <c r="B207" s="135"/>
      <c r="C207" s="150" t="s">
        <v>386</v>
      </c>
      <c r="D207" s="150" t="s">
        <v>179</v>
      </c>
      <c r="E207" s="151" t="s">
        <v>387</v>
      </c>
      <c r="F207" s="152" t="s">
        <v>388</v>
      </c>
      <c r="G207" s="153" t="s">
        <v>176</v>
      </c>
      <c r="H207" s="154">
        <v>4</v>
      </c>
      <c r="I207" s="155"/>
      <c r="J207" s="156">
        <f t="shared" si="40"/>
        <v>0</v>
      </c>
      <c r="K207" s="157"/>
      <c r="L207" s="158"/>
      <c r="M207" s="159" t="s">
        <v>1</v>
      </c>
      <c r="N207" s="160" t="s">
        <v>38</v>
      </c>
      <c r="P207" s="146">
        <f t="shared" si="41"/>
        <v>0</v>
      </c>
      <c r="Q207" s="146">
        <v>0</v>
      </c>
      <c r="R207" s="146">
        <f t="shared" si="42"/>
        <v>0</v>
      </c>
      <c r="S207" s="146">
        <v>0</v>
      </c>
      <c r="T207" s="147">
        <f t="shared" si="43"/>
        <v>0</v>
      </c>
      <c r="AR207" s="148" t="s">
        <v>249</v>
      </c>
      <c r="AT207" s="148" t="s">
        <v>179</v>
      </c>
      <c r="AU207" s="148" t="s">
        <v>138</v>
      </c>
      <c r="AY207" s="13" t="s">
        <v>131</v>
      </c>
      <c r="BE207" s="149">
        <f t="shared" si="44"/>
        <v>0</v>
      </c>
      <c r="BF207" s="149">
        <f t="shared" si="45"/>
        <v>0</v>
      </c>
      <c r="BG207" s="149">
        <f t="shared" si="46"/>
        <v>0</v>
      </c>
      <c r="BH207" s="149">
        <f t="shared" si="47"/>
        <v>0</v>
      </c>
      <c r="BI207" s="149">
        <f t="shared" si="48"/>
        <v>0</v>
      </c>
      <c r="BJ207" s="13" t="s">
        <v>138</v>
      </c>
      <c r="BK207" s="149">
        <f t="shared" si="49"/>
        <v>0</v>
      </c>
      <c r="BL207" s="13" t="s">
        <v>161</v>
      </c>
      <c r="BM207" s="148" t="s">
        <v>389</v>
      </c>
    </row>
    <row r="208" spans="2:65" s="1" customFormat="1" ht="24.25" customHeight="1">
      <c r="B208" s="135"/>
      <c r="C208" s="150" t="s">
        <v>390</v>
      </c>
      <c r="D208" s="150" t="s">
        <v>179</v>
      </c>
      <c r="E208" s="151" t="s">
        <v>391</v>
      </c>
      <c r="F208" s="152" t="s">
        <v>392</v>
      </c>
      <c r="G208" s="153" t="s">
        <v>176</v>
      </c>
      <c r="H208" s="154">
        <v>4</v>
      </c>
      <c r="I208" s="155"/>
      <c r="J208" s="156">
        <f t="shared" si="40"/>
        <v>0</v>
      </c>
      <c r="K208" s="157"/>
      <c r="L208" s="158"/>
      <c r="M208" s="159" t="s">
        <v>1</v>
      </c>
      <c r="N208" s="160" t="s">
        <v>38</v>
      </c>
      <c r="P208" s="146">
        <f t="shared" si="41"/>
        <v>0</v>
      </c>
      <c r="Q208" s="146">
        <v>0</v>
      </c>
      <c r="R208" s="146">
        <f t="shared" si="42"/>
        <v>0</v>
      </c>
      <c r="S208" s="146">
        <v>0</v>
      </c>
      <c r="T208" s="147">
        <f t="shared" si="43"/>
        <v>0</v>
      </c>
      <c r="AR208" s="148" t="s">
        <v>249</v>
      </c>
      <c r="AT208" s="148" t="s">
        <v>179</v>
      </c>
      <c r="AU208" s="148" t="s">
        <v>138</v>
      </c>
      <c r="AY208" s="13" t="s">
        <v>131</v>
      </c>
      <c r="BE208" s="149">
        <f t="shared" si="44"/>
        <v>0</v>
      </c>
      <c r="BF208" s="149">
        <f t="shared" si="45"/>
        <v>0</v>
      </c>
      <c r="BG208" s="149">
        <f t="shared" si="46"/>
        <v>0</v>
      </c>
      <c r="BH208" s="149">
        <f t="shared" si="47"/>
        <v>0</v>
      </c>
      <c r="BI208" s="149">
        <f t="shared" si="48"/>
        <v>0</v>
      </c>
      <c r="BJ208" s="13" t="s">
        <v>138</v>
      </c>
      <c r="BK208" s="149">
        <f t="shared" si="49"/>
        <v>0</v>
      </c>
      <c r="BL208" s="13" t="s">
        <v>161</v>
      </c>
      <c r="BM208" s="148" t="s">
        <v>393</v>
      </c>
    </row>
    <row r="209" spans="2:65" s="1" customFormat="1" ht="16.5" customHeight="1">
      <c r="B209" s="135"/>
      <c r="C209" s="150" t="s">
        <v>256</v>
      </c>
      <c r="D209" s="150" t="s">
        <v>179</v>
      </c>
      <c r="E209" s="151" t="s">
        <v>394</v>
      </c>
      <c r="F209" s="152" t="s">
        <v>395</v>
      </c>
      <c r="G209" s="153" t="s">
        <v>176</v>
      </c>
      <c r="H209" s="154">
        <v>1</v>
      </c>
      <c r="I209" s="155"/>
      <c r="J209" s="156">
        <f t="shared" si="40"/>
        <v>0</v>
      </c>
      <c r="K209" s="157"/>
      <c r="L209" s="158"/>
      <c r="M209" s="159" t="s">
        <v>1</v>
      </c>
      <c r="N209" s="160" t="s">
        <v>38</v>
      </c>
      <c r="P209" s="146">
        <f t="shared" si="41"/>
        <v>0</v>
      </c>
      <c r="Q209" s="146">
        <v>0</v>
      </c>
      <c r="R209" s="146">
        <f t="shared" si="42"/>
        <v>0</v>
      </c>
      <c r="S209" s="146">
        <v>0</v>
      </c>
      <c r="T209" s="147">
        <f t="shared" si="43"/>
        <v>0</v>
      </c>
      <c r="AR209" s="148" t="s">
        <v>249</v>
      </c>
      <c r="AT209" s="148" t="s">
        <v>179</v>
      </c>
      <c r="AU209" s="148" t="s">
        <v>138</v>
      </c>
      <c r="AY209" s="13" t="s">
        <v>131</v>
      </c>
      <c r="BE209" s="149">
        <f t="shared" si="44"/>
        <v>0</v>
      </c>
      <c r="BF209" s="149">
        <f t="shared" si="45"/>
        <v>0</v>
      </c>
      <c r="BG209" s="149">
        <f t="shared" si="46"/>
        <v>0</v>
      </c>
      <c r="BH209" s="149">
        <f t="shared" si="47"/>
        <v>0</v>
      </c>
      <c r="BI209" s="149">
        <f t="shared" si="48"/>
        <v>0</v>
      </c>
      <c r="BJ209" s="13" t="s">
        <v>138</v>
      </c>
      <c r="BK209" s="149">
        <f t="shared" si="49"/>
        <v>0</v>
      </c>
      <c r="BL209" s="13" t="s">
        <v>161</v>
      </c>
      <c r="BM209" s="148" t="s">
        <v>396</v>
      </c>
    </row>
    <row r="210" spans="2:65" s="1" customFormat="1" ht="33" customHeight="1">
      <c r="B210" s="135"/>
      <c r="C210" s="136" t="s">
        <v>397</v>
      </c>
      <c r="D210" s="136" t="s">
        <v>133</v>
      </c>
      <c r="E210" s="137" t="s">
        <v>398</v>
      </c>
      <c r="F210" s="138" t="s">
        <v>399</v>
      </c>
      <c r="G210" s="139" t="s">
        <v>366</v>
      </c>
      <c r="H210" s="140">
        <v>3</v>
      </c>
      <c r="I210" s="141"/>
      <c r="J210" s="142">
        <f t="shared" si="40"/>
        <v>0</v>
      </c>
      <c r="K210" s="143"/>
      <c r="L210" s="28"/>
      <c r="M210" s="144" t="s">
        <v>1</v>
      </c>
      <c r="N210" s="145" t="s">
        <v>38</v>
      </c>
      <c r="P210" s="146">
        <f t="shared" si="41"/>
        <v>0</v>
      </c>
      <c r="Q210" s="146">
        <v>0</v>
      </c>
      <c r="R210" s="146">
        <f t="shared" si="42"/>
        <v>0</v>
      </c>
      <c r="S210" s="146">
        <v>0</v>
      </c>
      <c r="T210" s="147">
        <f t="shared" si="43"/>
        <v>0</v>
      </c>
      <c r="AR210" s="148" t="s">
        <v>161</v>
      </c>
      <c r="AT210" s="148" t="s">
        <v>133</v>
      </c>
      <c r="AU210" s="148" t="s">
        <v>138</v>
      </c>
      <c r="AY210" s="13" t="s">
        <v>131</v>
      </c>
      <c r="BE210" s="149">
        <f t="shared" si="44"/>
        <v>0</v>
      </c>
      <c r="BF210" s="149">
        <f t="shared" si="45"/>
        <v>0</v>
      </c>
      <c r="BG210" s="149">
        <f t="shared" si="46"/>
        <v>0</v>
      </c>
      <c r="BH210" s="149">
        <f t="shared" si="47"/>
        <v>0</v>
      </c>
      <c r="BI210" s="149">
        <f t="shared" si="48"/>
        <v>0</v>
      </c>
      <c r="BJ210" s="13" t="s">
        <v>138</v>
      </c>
      <c r="BK210" s="149">
        <f t="shared" si="49"/>
        <v>0</v>
      </c>
      <c r="BL210" s="13" t="s">
        <v>161</v>
      </c>
      <c r="BM210" s="148" t="s">
        <v>400</v>
      </c>
    </row>
    <row r="211" spans="2:65" s="1" customFormat="1" ht="16.5" customHeight="1">
      <c r="B211" s="135"/>
      <c r="C211" s="150" t="s">
        <v>260</v>
      </c>
      <c r="D211" s="150" t="s">
        <v>179</v>
      </c>
      <c r="E211" s="151" t="s">
        <v>401</v>
      </c>
      <c r="F211" s="152" t="s">
        <v>402</v>
      </c>
      <c r="G211" s="153" t="s">
        <v>176</v>
      </c>
      <c r="H211" s="154">
        <v>2</v>
      </c>
      <c r="I211" s="155"/>
      <c r="J211" s="156">
        <f t="shared" si="40"/>
        <v>0</v>
      </c>
      <c r="K211" s="157"/>
      <c r="L211" s="158"/>
      <c r="M211" s="159" t="s">
        <v>1</v>
      </c>
      <c r="N211" s="160" t="s">
        <v>38</v>
      </c>
      <c r="P211" s="146">
        <f t="shared" si="41"/>
        <v>0</v>
      </c>
      <c r="Q211" s="146">
        <v>0</v>
      </c>
      <c r="R211" s="146">
        <f t="shared" si="42"/>
        <v>0</v>
      </c>
      <c r="S211" s="146">
        <v>0</v>
      </c>
      <c r="T211" s="147">
        <f t="shared" si="43"/>
        <v>0</v>
      </c>
      <c r="AR211" s="148" t="s">
        <v>249</v>
      </c>
      <c r="AT211" s="148" t="s">
        <v>179</v>
      </c>
      <c r="AU211" s="148" t="s">
        <v>138</v>
      </c>
      <c r="AY211" s="13" t="s">
        <v>131</v>
      </c>
      <c r="BE211" s="149">
        <f t="shared" si="44"/>
        <v>0</v>
      </c>
      <c r="BF211" s="149">
        <f t="shared" si="45"/>
        <v>0</v>
      </c>
      <c r="BG211" s="149">
        <f t="shared" si="46"/>
        <v>0</v>
      </c>
      <c r="BH211" s="149">
        <f t="shared" si="47"/>
        <v>0</v>
      </c>
      <c r="BI211" s="149">
        <f t="shared" si="48"/>
        <v>0</v>
      </c>
      <c r="BJ211" s="13" t="s">
        <v>138</v>
      </c>
      <c r="BK211" s="149">
        <f t="shared" si="49"/>
        <v>0</v>
      </c>
      <c r="BL211" s="13" t="s">
        <v>161</v>
      </c>
      <c r="BM211" s="148" t="s">
        <v>403</v>
      </c>
    </row>
    <row r="212" spans="2:65" s="1" customFormat="1" ht="16.5" customHeight="1">
      <c r="B212" s="135"/>
      <c r="C212" s="150" t="s">
        <v>404</v>
      </c>
      <c r="D212" s="150" t="s">
        <v>179</v>
      </c>
      <c r="E212" s="151" t="s">
        <v>405</v>
      </c>
      <c r="F212" s="152" t="s">
        <v>406</v>
      </c>
      <c r="G212" s="153" t="s">
        <v>176</v>
      </c>
      <c r="H212" s="154">
        <v>1</v>
      </c>
      <c r="I212" s="155"/>
      <c r="J212" s="156">
        <f t="shared" si="40"/>
        <v>0</v>
      </c>
      <c r="K212" s="157"/>
      <c r="L212" s="158"/>
      <c r="M212" s="159" t="s">
        <v>1</v>
      </c>
      <c r="N212" s="160" t="s">
        <v>38</v>
      </c>
      <c r="P212" s="146">
        <f t="shared" si="41"/>
        <v>0</v>
      </c>
      <c r="Q212" s="146">
        <v>0</v>
      </c>
      <c r="R212" s="146">
        <f t="shared" si="42"/>
        <v>0</v>
      </c>
      <c r="S212" s="146">
        <v>0</v>
      </c>
      <c r="T212" s="147">
        <f t="shared" si="43"/>
        <v>0</v>
      </c>
      <c r="AR212" s="148" t="s">
        <v>249</v>
      </c>
      <c r="AT212" s="148" t="s">
        <v>179</v>
      </c>
      <c r="AU212" s="148" t="s">
        <v>138</v>
      </c>
      <c r="AY212" s="13" t="s">
        <v>131</v>
      </c>
      <c r="BE212" s="149">
        <f t="shared" si="44"/>
        <v>0</v>
      </c>
      <c r="BF212" s="149">
        <f t="shared" si="45"/>
        <v>0</v>
      </c>
      <c r="BG212" s="149">
        <f t="shared" si="46"/>
        <v>0</v>
      </c>
      <c r="BH212" s="149">
        <f t="shared" si="47"/>
        <v>0</v>
      </c>
      <c r="BI212" s="149">
        <f t="shared" si="48"/>
        <v>0</v>
      </c>
      <c r="BJ212" s="13" t="s">
        <v>138</v>
      </c>
      <c r="BK212" s="149">
        <f t="shared" si="49"/>
        <v>0</v>
      </c>
      <c r="BL212" s="13" t="s">
        <v>161</v>
      </c>
      <c r="BM212" s="148" t="s">
        <v>407</v>
      </c>
    </row>
    <row r="213" spans="2:65" s="1" customFormat="1" ht="24.25" customHeight="1">
      <c r="B213" s="135"/>
      <c r="C213" s="136" t="s">
        <v>264</v>
      </c>
      <c r="D213" s="136" t="s">
        <v>133</v>
      </c>
      <c r="E213" s="137" t="s">
        <v>408</v>
      </c>
      <c r="F213" s="138" t="s">
        <v>409</v>
      </c>
      <c r="G213" s="139" t="s">
        <v>185</v>
      </c>
      <c r="H213" s="140">
        <v>18.93</v>
      </c>
      <c r="I213" s="141"/>
      <c r="J213" s="142">
        <f t="shared" si="40"/>
        <v>0</v>
      </c>
      <c r="K213" s="143"/>
      <c r="L213" s="28"/>
      <c r="M213" s="144" t="s">
        <v>1</v>
      </c>
      <c r="N213" s="145" t="s">
        <v>38</v>
      </c>
      <c r="P213" s="146">
        <f t="shared" si="41"/>
        <v>0</v>
      </c>
      <c r="Q213" s="146">
        <v>0</v>
      </c>
      <c r="R213" s="146">
        <f t="shared" si="42"/>
        <v>0</v>
      </c>
      <c r="S213" s="146">
        <v>0</v>
      </c>
      <c r="T213" s="147">
        <f t="shared" si="43"/>
        <v>0</v>
      </c>
      <c r="AR213" s="148" t="s">
        <v>161</v>
      </c>
      <c r="AT213" s="148" t="s">
        <v>133</v>
      </c>
      <c r="AU213" s="148" t="s">
        <v>138</v>
      </c>
      <c r="AY213" s="13" t="s">
        <v>131</v>
      </c>
      <c r="BE213" s="149">
        <f t="shared" si="44"/>
        <v>0</v>
      </c>
      <c r="BF213" s="149">
        <f t="shared" si="45"/>
        <v>0</v>
      </c>
      <c r="BG213" s="149">
        <f t="shared" si="46"/>
        <v>0</v>
      </c>
      <c r="BH213" s="149">
        <f t="shared" si="47"/>
        <v>0</v>
      </c>
      <c r="BI213" s="149">
        <f t="shared" si="48"/>
        <v>0</v>
      </c>
      <c r="BJ213" s="13" t="s">
        <v>138</v>
      </c>
      <c r="BK213" s="149">
        <f t="shared" si="49"/>
        <v>0</v>
      </c>
      <c r="BL213" s="13" t="s">
        <v>161</v>
      </c>
      <c r="BM213" s="148" t="s">
        <v>410</v>
      </c>
    </row>
    <row r="214" spans="2:65" s="11" customFormat="1" ht="26" customHeight="1">
      <c r="B214" s="123"/>
      <c r="D214" s="124" t="s">
        <v>71</v>
      </c>
      <c r="E214" s="125" t="s">
        <v>179</v>
      </c>
      <c r="F214" s="125" t="s">
        <v>411</v>
      </c>
      <c r="I214" s="126"/>
      <c r="J214" s="127">
        <f>BK214</f>
        <v>0</v>
      </c>
      <c r="L214" s="123"/>
      <c r="M214" s="128"/>
      <c r="P214" s="129">
        <f>P215</f>
        <v>0</v>
      </c>
      <c r="R214" s="129">
        <f>R215</f>
        <v>0</v>
      </c>
      <c r="T214" s="130">
        <f>T215</f>
        <v>0</v>
      </c>
      <c r="AR214" s="124" t="s">
        <v>141</v>
      </c>
      <c r="AT214" s="131" t="s">
        <v>71</v>
      </c>
      <c r="AU214" s="131" t="s">
        <v>72</v>
      </c>
      <c r="AY214" s="124" t="s">
        <v>131</v>
      </c>
      <c r="BK214" s="132">
        <f>BK215</f>
        <v>0</v>
      </c>
    </row>
    <row r="215" spans="2:65" s="11" customFormat="1" ht="22.75" customHeight="1">
      <c r="B215" s="123"/>
      <c r="D215" s="124" t="s">
        <v>71</v>
      </c>
      <c r="E215" s="133" t="s">
        <v>412</v>
      </c>
      <c r="F215" s="133" t="s">
        <v>413</v>
      </c>
      <c r="I215" s="126"/>
      <c r="J215" s="134">
        <f>BK215</f>
        <v>0</v>
      </c>
      <c r="L215" s="123"/>
      <c r="M215" s="128"/>
      <c r="P215" s="129">
        <f>SUM(P216:P235)</f>
        <v>0</v>
      </c>
      <c r="R215" s="129">
        <f>SUM(R216:R235)</f>
        <v>0</v>
      </c>
      <c r="T215" s="130">
        <f>SUM(T216:T235)</f>
        <v>0</v>
      </c>
      <c r="AR215" s="124" t="s">
        <v>141</v>
      </c>
      <c r="AT215" s="131" t="s">
        <v>71</v>
      </c>
      <c r="AU215" s="131" t="s">
        <v>79</v>
      </c>
      <c r="AY215" s="124" t="s">
        <v>131</v>
      </c>
      <c r="BK215" s="132">
        <f>SUM(BK216:BK235)</f>
        <v>0</v>
      </c>
    </row>
    <row r="216" spans="2:65" s="1" customFormat="1" ht="16.5" customHeight="1">
      <c r="B216" s="135"/>
      <c r="C216" s="136" t="s">
        <v>414</v>
      </c>
      <c r="D216" s="136" t="s">
        <v>133</v>
      </c>
      <c r="E216" s="137" t="s">
        <v>415</v>
      </c>
      <c r="F216" s="138" t="s">
        <v>416</v>
      </c>
      <c r="G216" s="139" t="s">
        <v>176</v>
      </c>
      <c r="H216" s="140">
        <v>1</v>
      </c>
      <c r="I216" s="141"/>
      <c r="J216" s="142">
        <f t="shared" ref="J216:J235" si="50">ROUND(I216*H216,2)</f>
        <v>0</v>
      </c>
      <c r="K216" s="143"/>
      <c r="L216" s="28"/>
      <c r="M216" s="144" t="s">
        <v>1</v>
      </c>
      <c r="N216" s="145" t="s">
        <v>38</v>
      </c>
      <c r="P216" s="146">
        <f t="shared" ref="P216:P235" si="51">O216*H216</f>
        <v>0</v>
      </c>
      <c r="Q216" s="146">
        <v>0</v>
      </c>
      <c r="R216" s="146">
        <f t="shared" ref="R216:R235" si="52">Q216*H216</f>
        <v>0</v>
      </c>
      <c r="S216" s="146">
        <v>0</v>
      </c>
      <c r="T216" s="147">
        <f t="shared" ref="T216:T235" si="53">S216*H216</f>
        <v>0</v>
      </c>
      <c r="AR216" s="148" t="s">
        <v>248</v>
      </c>
      <c r="AT216" s="148" t="s">
        <v>133</v>
      </c>
      <c r="AU216" s="148" t="s">
        <v>138</v>
      </c>
      <c r="AY216" s="13" t="s">
        <v>131</v>
      </c>
      <c r="BE216" s="149">
        <f t="shared" ref="BE216:BE235" si="54">IF(N216="základná",J216,0)</f>
        <v>0</v>
      </c>
      <c r="BF216" s="149">
        <f t="shared" ref="BF216:BF235" si="55">IF(N216="znížená",J216,0)</f>
        <v>0</v>
      </c>
      <c r="BG216" s="149">
        <f t="shared" ref="BG216:BG235" si="56">IF(N216="zákl. prenesená",J216,0)</f>
        <v>0</v>
      </c>
      <c r="BH216" s="149">
        <f t="shared" ref="BH216:BH235" si="57">IF(N216="zníž. prenesená",J216,0)</f>
        <v>0</v>
      </c>
      <c r="BI216" s="149">
        <f t="shared" ref="BI216:BI235" si="58">IF(N216="nulová",J216,0)</f>
        <v>0</v>
      </c>
      <c r="BJ216" s="13" t="s">
        <v>138</v>
      </c>
      <c r="BK216" s="149">
        <f t="shared" ref="BK216:BK235" si="59">ROUND(I216*H216,2)</f>
        <v>0</v>
      </c>
      <c r="BL216" s="13" t="s">
        <v>248</v>
      </c>
      <c r="BM216" s="148" t="s">
        <v>417</v>
      </c>
    </row>
    <row r="217" spans="2:65" s="1" customFormat="1" ht="21.75" customHeight="1">
      <c r="B217" s="135"/>
      <c r="C217" s="136" t="s">
        <v>268</v>
      </c>
      <c r="D217" s="136" t="s">
        <v>133</v>
      </c>
      <c r="E217" s="137" t="s">
        <v>418</v>
      </c>
      <c r="F217" s="138" t="s">
        <v>419</v>
      </c>
      <c r="G217" s="139" t="s">
        <v>176</v>
      </c>
      <c r="H217" s="140">
        <v>1</v>
      </c>
      <c r="I217" s="141"/>
      <c r="J217" s="142">
        <f t="shared" si="50"/>
        <v>0</v>
      </c>
      <c r="K217" s="143"/>
      <c r="L217" s="28"/>
      <c r="M217" s="144" t="s">
        <v>1</v>
      </c>
      <c r="N217" s="145" t="s">
        <v>38</v>
      </c>
      <c r="P217" s="146">
        <f t="shared" si="51"/>
        <v>0</v>
      </c>
      <c r="Q217" s="146">
        <v>0</v>
      </c>
      <c r="R217" s="146">
        <f t="shared" si="52"/>
        <v>0</v>
      </c>
      <c r="S217" s="146">
        <v>0</v>
      </c>
      <c r="T217" s="147">
        <f t="shared" si="53"/>
        <v>0</v>
      </c>
      <c r="AR217" s="148" t="s">
        <v>248</v>
      </c>
      <c r="AT217" s="148" t="s">
        <v>133</v>
      </c>
      <c r="AU217" s="148" t="s">
        <v>138</v>
      </c>
      <c r="AY217" s="13" t="s">
        <v>131</v>
      </c>
      <c r="BE217" s="149">
        <f t="shared" si="54"/>
        <v>0</v>
      </c>
      <c r="BF217" s="149">
        <f t="shared" si="55"/>
        <v>0</v>
      </c>
      <c r="BG217" s="149">
        <f t="shared" si="56"/>
        <v>0</v>
      </c>
      <c r="BH217" s="149">
        <f t="shared" si="57"/>
        <v>0</v>
      </c>
      <c r="BI217" s="149">
        <f t="shared" si="58"/>
        <v>0</v>
      </c>
      <c r="BJ217" s="13" t="s">
        <v>138</v>
      </c>
      <c r="BK217" s="149">
        <f t="shared" si="59"/>
        <v>0</v>
      </c>
      <c r="BL217" s="13" t="s">
        <v>248</v>
      </c>
      <c r="BM217" s="148" t="s">
        <v>420</v>
      </c>
    </row>
    <row r="218" spans="2:65" s="1" customFormat="1" ht="24.25" customHeight="1">
      <c r="B218" s="135"/>
      <c r="C218" s="150" t="s">
        <v>421</v>
      </c>
      <c r="D218" s="150" t="s">
        <v>179</v>
      </c>
      <c r="E218" s="151" t="s">
        <v>422</v>
      </c>
      <c r="F218" s="152" t="s">
        <v>423</v>
      </c>
      <c r="G218" s="153" t="s">
        <v>176</v>
      </c>
      <c r="H218" s="154">
        <v>1</v>
      </c>
      <c r="I218" s="155"/>
      <c r="J218" s="156">
        <f t="shared" si="50"/>
        <v>0</v>
      </c>
      <c r="K218" s="157"/>
      <c r="L218" s="158"/>
      <c r="M218" s="159" t="s">
        <v>1</v>
      </c>
      <c r="N218" s="160" t="s">
        <v>38</v>
      </c>
      <c r="P218" s="146">
        <f t="shared" si="51"/>
        <v>0</v>
      </c>
      <c r="Q218" s="146">
        <v>0</v>
      </c>
      <c r="R218" s="146">
        <f t="shared" si="52"/>
        <v>0</v>
      </c>
      <c r="S218" s="146">
        <v>0</v>
      </c>
      <c r="T218" s="147">
        <f t="shared" si="53"/>
        <v>0</v>
      </c>
      <c r="AR218" s="148" t="s">
        <v>424</v>
      </c>
      <c r="AT218" s="148" t="s">
        <v>179</v>
      </c>
      <c r="AU218" s="148" t="s">
        <v>138</v>
      </c>
      <c r="AY218" s="13" t="s">
        <v>131</v>
      </c>
      <c r="BE218" s="149">
        <f t="shared" si="54"/>
        <v>0</v>
      </c>
      <c r="BF218" s="149">
        <f t="shared" si="55"/>
        <v>0</v>
      </c>
      <c r="BG218" s="149">
        <f t="shared" si="56"/>
        <v>0</v>
      </c>
      <c r="BH218" s="149">
        <f t="shared" si="57"/>
        <v>0</v>
      </c>
      <c r="BI218" s="149">
        <f t="shared" si="58"/>
        <v>0</v>
      </c>
      <c r="BJ218" s="13" t="s">
        <v>138</v>
      </c>
      <c r="BK218" s="149">
        <f t="shared" si="59"/>
        <v>0</v>
      </c>
      <c r="BL218" s="13" t="s">
        <v>248</v>
      </c>
      <c r="BM218" s="148" t="s">
        <v>425</v>
      </c>
    </row>
    <row r="219" spans="2:65" s="1" customFormat="1" ht="21.75" customHeight="1">
      <c r="B219" s="135"/>
      <c r="C219" s="150" t="s">
        <v>272</v>
      </c>
      <c r="D219" s="150" t="s">
        <v>179</v>
      </c>
      <c r="E219" s="151" t="s">
        <v>426</v>
      </c>
      <c r="F219" s="152" t="s">
        <v>427</v>
      </c>
      <c r="G219" s="153" t="s">
        <v>176</v>
      </c>
      <c r="H219" s="154">
        <v>1</v>
      </c>
      <c r="I219" s="155"/>
      <c r="J219" s="156">
        <f t="shared" si="50"/>
        <v>0</v>
      </c>
      <c r="K219" s="157"/>
      <c r="L219" s="158"/>
      <c r="M219" s="159" t="s">
        <v>1</v>
      </c>
      <c r="N219" s="160" t="s">
        <v>38</v>
      </c>
      <c r="P219" s="146">
        <f t="shared" si="51"/>
        <v>0</v>
      </c>
      <c r="Q219" s="146">
        <v>0</v>
      </c>
      <c r="R219" s="146">
        <f t="shared" si="52"/>
        <v>0</v>
      </c>
      <c r="S219" s="146">
        <v>0</v>
      </c>
      <c r="T219" s="147">
        <f t="shared" si="53"/>
        <v>0</v>
      </c>
      <c r="AR219" s="148" t="s">
        <v>424</v>
      </c>
      <c r="AT219" s="148" t="s">
        <v>179</v>
      </c>
      <c r="AU219" s="148" t="s">
        <v>138</v>
      </c>
      <c r="AY219" s="13" t="s">
        <v>131</v>
      </c>
      <c r="BE219" s="149">
        <f t="shared" si="54"/>
        <v>0</v>
      </c>
      <c r="BF219" s="149">
        <f t="shared" si="55"/>
        <v>0</v>
      </c>
      <c r="BG219" s="149">
        <f t="shared" si="56"/>
        <v>0</v>
      </c>
      <c r="BH219" s="149">
        <f t="shared" si="57"/>
        <v>0</v>
      </c>
      <c r="BI219" s="149">
        <f t="shared" si="58"/>
        <v>0</v>
      </c>
      <c r="BJ219" s="13" t="s">
        <v>138</v>
      </c>
      <c r="BK219" s="149">
        <f t="shared" si="59"/>
        <v>0</v>
      </c>
      <c r="BL219" s="13" t="s">
        <v>248</v>
      </c>
      <c r="BM219" s="148" t="s">
        <v>428</v>
      </c>
    </row>
    <row r="220" spans="2:65" s="1" customFormat="1" ht="16.5" customHeight="1">
      <c r="B220" s="135"/>
      <c r="C220" s="150" t="s">
        <v>429</v>
      </c>
      <c r="D220" s="150" t="s">
        <v>179</v>
      </c>
      <c r="E220" s="151" t="s">
        <v>430</v>
      </c>
      <c r="F220" s="152" t="s">
        <v>431</v>
      </c>
      <c r="G220" s="153" t="s">
        <v>176</v>
      </c>
      <c r="H220" s="154">
        <v>4</v>
      </c>
      <c r="I220" s="155"/>
      <c r="J220" s="156">
        <f t="shared" si="50"/>
        <v>0</v>
      </c>
      <c r="K220" s="157"/>
      <c r="L220" s="158"/>
      <c r="M220" s="159" t="s">
        <v>1</v>
      </c>
      <c r="N220" s="160" t="s">
        <v>38</v>
      </c>
      <c r="P220" s="146">
        <f t="shared" si="51"/>
        <v>0</v>
      </c>
      <c r="Q220" s="146">
        <v>0</v>
      </c>
      <c r="R220" s="146">
        <f t="shared" si="52"/>
        <v>0</v>
      </c>
      <c r="S220" s="146">
        <v>0</v>
      </c>
      <c r="T220" s="147">
        <f t="shared" si="53"/>
        <v>0</v>
      </c>
      <c r="AR220" s="148" t="s">
        <v>424</v>
      </c>
      <c r="AT220" s="148" t="s">
        <v>179</v>
      </c>
      <c r="AU220" s="148" t="s">
        <v>138</v>
      </c>
      <c r="AY220" s="13" t="s">
        <v>131</v>
      </c>
      <c r="BE220" s="149">
        <f t="shared" si="54"/>
        <v>0</v>
      </c>
      <c r="BF220" s="149">
        <f t="shared" si="55"/>
        <v>0</v>
      </c>
      <c r="BG220" s="149">
        <f t="shared" si="56"/>
        <v>0</v>
      </c>
      <c r="BH220" s="149">
        <f t="shared" si="57"/>
        <v>0</v>
      </c>
      <c r="BI220" s="149">
        <f t="shared" si="58"/>
        <v>0</v>
      </c>
      <c r="BJ220" s="13" t="s">
        <v>138</v>
      </c>
      <c r="BK220" s="149">
        <f t="shared" si="59"/>
        <v>0</v>
      </c>
      <c r="BL220" s="13" t="s">
        <v>248</v>
      </c>
      <c r="BM220" s="148" t="s">
        <v>432</v>
      </c>
    </row>
    <row r="221" spans="2:65" s="1" customFormat="1" ht="21.75" customHeight="1">
      <c r="B221" s="135"/>
      <c r="C221" s="150" t="s">
        <v>275</v>
      </c>
      <c r="D221" s="150" t="s">
        <v>179</v>
      </c>
      <c r="E221" s="151" t="s">
        <v>433</v>
      </c>
      <c r="F221" s="152" t="s">
        <v>434</v>
      </c>
      <c r="G221" s="153" t="s">
        <v>176</v>
      </c>
      <c r="H221" s="154">
        <v>1</v>
      </c>
      <c r="I221" s="155"/>
      <c r="J221" s="156">
        <f t="shared" si="50"/>
        <v>0</v>
      </c>
      <c r="K221" s="157"/>
      <c r="L221" s="158"/>
      <c r="M221" s="159" t="s">
        <v>1</v>
      </c>
      <c r="N221" s="160" t="s">
        <v>38</v>
      </c>
      <c r="P221" s="146">
        <f t="shared" si="51"/>
        <v>0</v>
      </c>
      <c r="Q221" s="146">
        <v>0</v>
      </c>
      <c r="R221" s="146">
        <f t="shared" si="52"/>
        <v>0</v>
      </c>
      <c r="S221" s="146">
        <v>0</v>
      </c>
      <c r="T221" s="147">
        <f t="shared" si="53"/>
        <v>0</v>
      </c>
      <c r="AR221" s="148" t="s">
        <v>424</v>
      </c>
      <c r="AT221" s="148" t="s">
        <v>179</v>
      </c>
      <c r="AU221" s="148" t="s">
        <v>138</v>
      </c>
      <c r="AY221" s="13" t="s">
        <v>131</v>
      </c>
      <c r="BE221" s="149">
        <f t="shared" si="54"/>
        <v>0</v>
      </c>
      <c r="BF221" s="149">
        <f t="shared" si="55"/>
        <v>0</v>
      </c>
      <c r="BG221" s="149">
        <f t="shared" si="56"/>
        <v>0</v>
      </c>
      <c r="BH221" s="149">
        <f t="shared" si="57"/>
        <v>0</v>
      </c>
      <c r="BI221" s="149">
        <f t="shared" si="58"/>
        <v>0</v>
      </c>
      <c r="BJ221" s="13" t="s">
        <v>138</v>
      </c>
      <c r="BK221" s="149">
        <f t="shared" si="59"/>
        <v>0</v>
      </c>
      <c r="BL221" s="13" t="s">
        <v>248</v>
      </c>
      <c r="BM221" s="148" t="s">
        <v>435</v>
      </c>
    </row>
    <row r="222" spans="2:65" s="1" customFormat="1" ht="16.5" customHeight="1">
      <c r="B222" s="135"/>
      <c r="C222" s="136" t="s">
        <v>436</v>
      </c>
      <c r="D222" s="136" t="s">
        <v>133</v>
      </c>
      <c r="E222" s="137" t="s">
        <v>437</v>
      </c>
      <c r="F222" s="138" t="s">
        <v>438</v>
      </c>
      <c r="G222" s="139" t="s">
        <v>176</v>
      </c>
      <c r="H222" s="140">
        <v>1</v>
      </c>
      <c r="I222" s="141"/>
      <c r="J222" s="142">
        <f t="shared" si="50"/>
        <v>0</v>
      </c>
      <c r="K222" s="143"/>
      <c r="L222" s="28"/>
      <c r="M222" s="144" t="s">
        <v>1</v>
      </c>
      <c r="N222" s="145" t="s">
        <v>38</v>
      </c>
      <c r="P222" s="146">
        <f t="shared" si="51"/>
        <v>0</v>
      </c>
      <c r="Q222" s="146">
        <v>0</v>
      </c>
      <c r="R222" s="146">
        <f t="shared" si="52"/>
        <v>0</v>
      </c>
      <c r="S222" s="146">
        <v>0</v>
      </c>
      <c r="T222" s="147">
        <f t="shared" si="53"/>
        <v>0</v>
      </c>
      <c r="AR222" s="148" t="s">
        <v>248</v>
      </c>
      <c r="AT222" s="148" t="s">
        <v>133</v>
      </c>
      <c r="AU222" s="148" t="s">
        <v>138</v>
      </c>
      <c r="AY222" s="13" t="s">
        <v>131</v>
      </c>
      <c r="BE222" s="149">
        <f t="shared" si="54"/>
        <v>0</v>
      </c>
      <c r="BF222" s="149">
        <f t="shared" si="55"/>
        <v>0</v>
      </c>
      <c r="BG222" s="149">
        <f t="shared" si="56"/>
        <v>0</v>
      </c>
      <c r="BH222" s="149">
        <f t="shared" si="57"/>
        <v>0</v>
      </c>
      <c r="BI222" s="149">
        <f t="shared" si="58"/>
        <v>0</v>
      </c>
      <c r="BJ222" s="13" t="s">
        <v>138</v>
      </c>
      <c r="BK222" s="149">
        <f t="shared" si="59"/>
        <v>0</v>
      </c>
      <c r="BL222" s="13" t="s">
        <v>248</v>
      </c>
      <c r="BM222" s="148" t="s">
        <v>439</v>
      </c>
    </row>
    <row r="223" spans="2:65" s="1" customFormat="1" ht="24.25" customHeight="1">
      <c r="B223" s="135"/>
      <c r="C223" s="136" t="s">
        <v>279</v>
      </c>
      <c r="D223" s="136" t="s">
        <v>133</v>
      </c>
      <c r="E223" s="137" t="s">
        <v>440</v>
      </c>
      <c r="F223" s="138" t="s">
        <v>441</v>
      </c>
      <c r="G223" s="139" t="s">
        <v>176</v>
      </c>
      <c r="H223" s="140">
        <v>16</v>
      </c>
      <c r="I223" s="141"/>
      <c r="J223" s="142">
        <f t="shared" si="50"/>
        <v>0</v>
      </c>
      <c r="K223" s="143"/>
      <c r="L223" s="28"/>
      <c r="M223" s="144" t="s">
        <v>1</v>
      </c>
      <c r="N223" s="145" t="s">
        <v>38</v>
      </c>
      <c r="P223" s="146">
        <f t="shared" si="51"/>
        <v>0</v>
      </c>
      <c r="Q223" s="146">
        <v>0</v>
      </c>
      <c r="R223" s="146">
        <f t="shared" si="52"/>
        <v>0</v>
      </c>
      <c r="S223" s="146">
        <v>0</v>
      </c>
      <c r="T223" s="147">
        <f t="shared" si="53"/>
        <v>0</v>
      </c>
      <c r="AR223" s="148" t="s">
        <v>248</v>
      </c>
      <c r="AT223" s="148" t="s">
        <v>133</v>
      </c>
      <c r="AU223" s="148" t="s">
        <v>138</v>
      </c>
      <c r="AY223" s="13" t="s">
        <v>131</v>
      </c>
      <c r="BE223" s="149">
        <f t="shared" si="54"/>
        <v>0</v>
      </c>
      <c r="BF223" s="149">
        <f t="shared" si="55"/>
        <v>0</v>
      </c>
      <c r="BG223" s="149">
        <f t="shared" si="56"/>
        <v>0</v>
      </c>
      <c r="BH223" s="149">
        <f t="shared" si="57"/>
        <v>0</v>
      </c>
      <c r="BI223" s="149">
        <f t="shared" si="58"/>
        <v>0</v>
      </c>
      <c r="BJ223" s="13" t="s">
        <v>138</v>
      </c>
      <c r="BK223" s="149">
        <f t="shared" si="59"/>
        <v>0</v>
      </c>
      <c r="BL223" s="13" t="s">
        <v>248</v>
      </c>
      <c r="BM223" s="148" t="s">
        <v>442</v>
      </c>
    </row>
    <row r="224" spans="2:65" s="1" customFormat="1" ht="16.5" customHeight="1">
      <c r="B224" s="135"/>
      <c r="C224" s="150" t="s">
        <v>443</v>
      </c>
      <c r="D224" s="150" t="s">
        <v>179</v>
      </c>
      <c r="E224" s="151" t="s">
        <v>444</v>
      </c>
      <c r="F224" s="152" t="s">
        <v>445</v>
      </c>
      <c r="G224" s="153" t="s">
        <v>176</v>
      </c>
      <c r="H224" s="154">
        <v>8</v>
      </c>
      <c r="I224" s="155"/>
      <c r="J224" s="156">
        <f t="shared" si="50"/>
        <v>0</v>
      </c>
      <c r="K224" s="157"/>
      <c r="L224" s="158"/>
      <c r="M224" s="159" t="s">
        <v>1</v>
      </c>
      <c r="N224" s="160" t="s">
        <v>38</v>
      </c>
      <c r="P224" s="146">
        <f t="shared" si="51"/>
        <v>0</v>
      </c>
      <c r="Q224" s="146">
        <v>0</v>
      </c>
      <c r="R224" s="146">
        <f t="shared" si="52"/>
        <v>0</v>
      </c>
      <c r="S224" s="146">
        <v>0</v>
      </c>
      <c r="T224" s="147">
        <f t="shared" si="53"/>
        <v>0</v>
      </c>
      <c r="AR224" s="148" t="s">
        <v>424</v>
      </c>
      <c r="AT224" s="148" t="s">
        <v>179</v>
      </c>
      <c r="AU224" s="148" t="s">
        <v>138</v>
      </c>
      <c r="AY224" s="13" t="s">
        <v>131</v>
      </c>
      <c r="BE224" s="149">
        <f t="shared" si="54"/>
        <v>0</v>
      </c>
      <c r="BF224" s="149">
        <f t="shared" si="55"/>
        <v>0</v>
      </c>
      <c r="BG224" s="149">
        <f t="shared" si="56"/>
        <v>0</v>
      </c>
      <c r="BH224" s="149">
        <f t="shared" si="57"/>
        <v>0</v>
      </c>
      <c r="BI224" s="149">
        <f t="shared" si="58"/>
        <v>0</v>
      </c>
      <c r="BJ224" s="13" t="s">
        <v>138</v>
      </c>
      <c r="BK224" s="149">
        <f t="shared" si="59"/>
        <v>0</v>
      </c>
      <c r="BL224" s="13" t="s">
        <v>248</v>
      </c>
      <c r="BM224" s="148" t="s">
        <v>446</v>
      </c>
    </row>
    <row r="225" spans="2:65" s="1" customFormat="1" ht="24.25" customHeight="1">
      <c r="B225" s="135"/>
      <c r="C225" s="150" t="s">
        <v>282</v>
      </c>
      <c r="D225" s="150" t="s">
        <v>179</v>
      </c>
      <c r="E225" s="151" t="s">
        <v>447</v>
      </c>
      <c r="F225" s="152" t="s">
        <v>448</v>
      </c>
      <c r="G225" s="153" t="s">
        <v>176</v>
      </c>
      <c r="H225" s="154">
        <v>16</v>
      </c>
      <c r="I225" s="155"/>
      <c r="J225" s="156">
        <f t="shared" si="50"/>
        <v>0</v>
      </c>
      <c r="K225" s="157"/>
      <c r="L225" s="158"/>
      <c r="M225" s="159" t="s">
        <v>1</v>
      </c>
      <c r="N225" s="160" t="s">
        <v>38</v>
      </c>
      <c r="P225" s="146">
        <f t="shared" si="51"/>
        <v>0</v>
      </c>
      <c r="Q225" s="146">
        <v>0</v>
      </c>
      <c r="R225" s="146">
        <f t="shared" si="52"/>
        <v>0</v>
      </c>
      <c r="S225" s="146">
        <v>0</v>
      </c>
      <c r="T225" s="147">
        <f t="shared" si="53"/>
        <v>0</v>
      </c>
      <c r="AR225" s="148" t="s">
        <v>424</v>
      </c>
      <c r="AT225" s="148" t="s">
        <v>179</v>
      </c>
      <c r="AU225" s="148" t="s">
        <v>138</v>
      </c>
      <c r="AY225" s="13" t="s">
        <v>131</v>
      </c>
      <c r="BE225" s="149">
        <f t="shared" si="54"/>
        <v>0</v>
      </c>
      <c r="BF225" s="149">
        <f t="shared" si="55"/>
        <v>0</v>
      </c>
      <c r="BG225" s="149">
        <f t="shared" si="56"/>
        <v>0</v>
      </c>
      <c r="BH225" s="149">
        <f t="shared" si="57"/>
        <v>0</v>
      </c>
      <c r="BI225" s="149">
        <f t="shared" si="58"/>
        <v>0</v>
      </c>
      <c r="BJ225" s="13" t="s">
        <v>138</v>
      </c>
      <c r="BK225" s="149">
        <f t="shared" si="59"/>
        <v>0</v>
      </c>
      <c r="BL225" s="13" t="s">
        <v>248</v>
      </c>
      <c r="BM225" s="148" t="s">
        <v>449</v>
      </c>
    </row>
    <row r="226" spans="2:65" s="1" customFormat="1" ht="24.25" customHeight="1">
      <c r="B226" s="135"/>
      <c r="C226" s="136" t="s">
        <v>450</v>
      </c>
      <c r="D226" s="136" t="s">
        <v>133</v>
      </c>
      <c r="E226" s="137" t="s">
        <v>451</v>
      </c>
      <c r="F226" s="138" t="s">
        <v>452</v>
      </c>
      <c r="G226" s="139" t="s">
        <v>215</v>
      </c>
      <c r="H226" s="140">
        <v>144</v>
      </c>
      <c r="I226" s="141"/>
      <c r="J226" s="142">
        <f t="shared" si="50"/>
        <v>0</v>
      </c>
      <c r="K226" s="143"/>
      <c r="L226" s="28"/>
      <c r="M226" s="144" t="s">
        <v>1</v>
      </c>
      <c r="N226" s="145" t="s">
        <v>38</v>
      </c>
      <c r="P226" s="146">
        <f t="shared" si="51"/>
        <v>0</v>
      </c>
      <c r="Q226" s="146">
        <v>0</v>
      </c>
      <c r="R226" s="146">
        <f t="shared" si="52"/>
        <v>0</v>
      </c>
      <c r="S226" s="146">
        <v>0</v>
      </c>
      <c r="T226" s="147">
        <f t="shared" si="53"/>
        <v>0</v>
      </c>
      <c r="AR226" s="148" t="s">
        <v>248</v>
      </c>
      <c r="AT226" s="148" t="s">
        <v>133</v>
      </c>
      <c r="AU226" s="148" t="s">
        <v>138</v>
      </c>
      <c r="AY226" s="13" t="s">
        <v>131</v>
      </c>
      <c r="BE226" s="149">
        <f t="shared" si="54"/>
        <v>0</v>
      </c>
      <c r="BF226" s="149">
        <f t="shared" si="55"/>
        <v>0</v>
      </c>
      <c r="BG226" s="149">
        <f t="shared" si="56"/>
        <v>0</v>
      </c>
      <c r="BH226" s="149">
        <f t="shared" si="57"/>
        <v>0</v>
      </c>
      <c r="BI226" s="149">
        <f t="shared" si="58"/>
        <v>0</v>
      </c>
      <c r="BJ226" s="13" t="s">
        <v>138</v>
      </c>
      <c r="BK226" s="149">
        <f t="shared" si="59"/>
        <v>0</v>
      </c>
      <c r="BL226" s="13" t="s">
        <v>248</v>
      </c>
      <c r="BM226" s="148" t="s">
        <v>453</v>
      </c>
    </row>
    <row r="227" spans="2:65" s="1" customFormat="1" ht="16.5" customHeight="1">
      <c r="B227" s="135"/>
      <c r="C227" s="150" t="s">
        <v>286</v>
      </c>
      <c r="D227" s="150" t="s">
        <v>179</v>
      </c>
      <c r="E227" s="151" t="s">
        <v>454</v>
      </c>
      <c r="F227" s="152" t="s">
        <v>455</v>
      </c>
      <c r="G227" s="153" t="s">
        <v>185</v>
      </c>
      <c r="H227" s="154">
        <v>0.01</v>
      </c>
      <c r="I227" s="155"/>
      <c r="J227" s="156">
        <f t="shared" si="50"/>
        <v>0</v>
      </c>
      <c r="K227" s="157"/>
      <c r="L227" s="158"/>
      <c r="M227" s="159" t="s">
        <v>1</v>
      </c>
      <c r="N227" s="160" t="s">
        <v>38</v>
      </c>
      <c r="P227" s="146">
        <f t="shared" si="51"/>
        <v>0</v>
      </c>
      <c r="Q227" s="146">
        <v>0</v>
      </c>
      <c r="R227" s="146">
        <f t="shared" si="52"/>
        <v>0</v>
      </c>
      <c r="S227" s="146">
        <v>0</v>
      </c>
      <c r="T227" s="147">
        <f t="shared" si="53"/>
        <v>0</v>
      </c>
      <c r="AR227" s="148" t="s">
        <v>424</v>
      </c>
      <c r="AT227" s="148" t="s">
        <v>179</v>
      </c>
      <c r="AU227" s="148" t="s">
        <v>138</v>
      </c>
      <c r="AY227" s="13" t="s">
        <v>131</v>
      </c>
      <c r="BE227" s="149">
        <f t="shared" si="54"/>
        <v>0</v>
      </c>
      <c r="BF227" s="149">
        <f t="shared" si="55"/>
        <v>0</v>
      </c>
      <c r="BG227" s="149">
        <f t="shared" si="56"/>
        <v>0</v>
      </c>
      <c r="BH227" s="149">
        <f t="shared" si="57"/>
        <v>0</v>
      </c>
      <c r="BI227" s="149">
        <f t="shared" si="58"/>
        <v>0</v>
      </c>
      <c r="BJ227" s="13" t="s">
        <v>138</v>
      </c>
      <c r="BK227" s="149">
        <f t="shared" si="59"/>
        <v>0</v>
      </c>
      <c r="BL227" s="13" t="s">
        <v>248</v>
      </c>
      <c r="BM227" s="148" t="s">
        <v>456</v>
      </c>
    </row>
    <row r="228" spans="2:65" s="1" customFormat="1" ht="16.5" customHeight="1">
      <c r="B228" s="135"/>
      <c r="C228" s="150" t="s">
        <v>457</v>
      </c>
      <c r="D228" s="150" t="s">
        <v>179</v>
      </c>
      <c r="E228" s="151" t="s">
        <v>458</v>
      </c>
      <c r="F228" s="152" t="s">
        <v>459</v>
      </c>
      <c r="G228" s="153" t="s">
        <v>460</v>
      </c>
      <c r="H228" s="154">
        <v>107.35</v>
      </c>
      <c r="I228" s="155"/>
      <c r="J228" s="156">
        <f t="shared" si="50"/>
        <v>0</v>
      </c>
      <c r="K228" s="157"/>
      <c r="L228" s="158"/>
      <c r="M228" s="159" t="s">
        <v>1</v>
      </c>
      <c r="N228" s="160" t="s">
        <v>38</v>
      </c>
      <c r="P228" s="146">
        <f t="shared" si="51"/>
        <v>0</v>
      </c>
      <c r="Q228" s="146">
        <v>0</v>
      </c>
      <c r="R228" s="146">
        <f t="shared" si="52"/>
        <v>0</v>
      </c>
      <c r="S228" s="146">
        <v>0</v>
      </c>
      <c r="T228" s="147">
        <f t="shared" si="53"/>
        <v>0</v>
      </c>
      <c r="AR228" s="148" t="s">
        <v>424</v>
      </c>
      <c r="AT228" s="148" t="s">
        <v>179</v>
      </c>
      <c r="AU228" s="148" t="s">
        <v>138</v>
      </c>
      <c r="AY228" s="13" t="s">
        <v>131</v>
      </c>
      <c r="BE228" s="149">
        <f t="shared" si="54"/>
        <v>0</v>
      </c>
      <c r="BF228" s="149">
        <f t="shared" si="55"/>
        <v>0</v>
      </c>
      <c r="BG228" s="149">
        <f t="shared" si="56"/>
        <v>0</v>
      </c>
      <c r="BH228" s="149">
        <f t="shared" si="57"/>
        <v>0</v>
      </c>
      <c r="BI228" s="149">
        <f t="shared" si="58"/>
        <v>0</v>
      </c>
      <c r="BJ228" s="13" t="s">
        <v>138</v>
      </c>
      <c r="BK228" s="149">
        <f t="shared" si="59"/>
        <v>0</v>
      </c>
      <c r="BL228" s="13" t="s">
        <v>248</v>
      </c>
      <c r="BM228" s="148" t="s">
        <v>461</v>
      </c>
    </row>
    <row r="229" spans="2:65" s="1" customFormat="1" ht="16.5" customHeight="1">
      <c r="B229" s="135"/>
      <c r="C229" s="150" t="s">
        <v>291</v>
      </c>
      <c r="D229" s="150" t="s">
        <v>179</v>
      </c>
      <c r="E229" s="151" t="s">
        <v>462</v>
      </c>
      <c r="F229" s="152" t="s">
        <v>463</v>
      </c>
      <c r="G229" s="153" t="s">
        <v>215</v>
      </c>
      <c r="H229" s="154">
        <v>12</v>
      </c>
      <c r="I229" s="155"/>
      <c r="J229" s="156">
        <f t="shared" si="50"/>
        <v>0</v>
      </c>
      <c r="K229" s="157"/>
      <c r="L229" s="158"/>
      <c r="M229" s="159" t="s">
        <v>1</v>
      </c>
      <c r="N229" s="160" t="s">
        <v>38</v>
      </c>
      <c r="P229" s="146">
        <f t="shared" si="51"/>
        <v>0</v>
      </c>
      <c r="Q229" s="146">
        <v>0</v>
      </c>
      <c r="R229" s="146">
        <f t="shared" si="52"/>
        <v>0</v>
      </c>
      <c r="S229" s="146">
        <v>0</v>
      </c>
      <c r="T229" s="147">
        <f t="shared" si="53"/>
        <v>0</v>
      </c>
      <c r="AR229" s="148" t="s">
        <v>424</v>
      </c>
      <c r="AT229" s="148" t="s">
        <v>179</v>
      </c>
      <c r="AU229" s="148" t="s">
        <v>138</v>
      </c>
      <c r="AY229" s="13" t="s">
        <v>131</v>
      </c>
      <c r="BE229" s="149">
        <f t="shared" si="54"/>
        <v>0</v>
      </c>
      <c r="BF229" s="149">
        <f t="shared" si="55"/>
        <v>0</v>
      </c>
      <c r="BG229" s="149">
        <f t="shared" si="56"/>
        <v>0</v>
      </c>
      <c r="BH229" s="149">
        <f t="shared" si="57"/>
        <v>0</v>
      </c>
      <c r="BI229" s="149">
        <f t="shared" si="58"/>
        <v>0</v>
      </c>
      <c r="BJ229" s="13" t="s">
        <v>138</v>
      </c>
      <c r="BK229" s="149">
        <f t="shared" si="59"/>
        <v>0</v>
      </c>
      <c r="BL229" s="13" t="s">
        <v>248</v>
      </c>
      <c r="BM229" s="148" t="s">
        <v>464</v>
      </c>
    </row>
    <row r="230" spans="2:65" s="1" customFormat="1" ht="21.75" customHeight="1">
      <c r="B230" s="135"/>
      <c r="C230" s="136" t="s">
        <v>465</v>
      </c>
      <c r="D230" s="136" t="s">
        <v>133</v>
      </c>
      <c r="E230" s="137" t="s">
        <v>466</v>
      </c>
      <c r="F230" s="138" t="s">
        <v>467</v>
      </c>
      <c r="G230" s="139" t="s">
        <v>215</v>
      </c>
      <c r="H230" s="140">
        <v>204</v>
      </c>
      <c r="I230" s="141"/>
      <c r="J230" s="142">
        <f t="shared" si="50"/>
        <v>0</v>
      </c>
      <c r="K230" s="143"/>
      <c r="L230" s="28"/>
      <c r="M230" s="144" t="s">
        <v>1</v>
      </c>
      <c r="N230" s="145" t="s">
        <v>38</v>
      </c>
      <c r="P230" s="146">
        <f t="shared" si="51"/>
        <v>0</v>
      </c>
      <c r="Q230" s="146">
        <v>0</v>
      </c>
      <c r="R230" s="146">
        <f t="shared" si="52"/>
        <v>0</v>
      </c>
      <c r="S230" s="146">
        <v>0</v>
      </c>
      <c r="T230" s="147">
        <f t="shared" si="53"/>
        <v>0</v>
      </c>
      <c r="AR230" s="148" t="s">
        <v>248</v>
      </c>
      <c r="AT230" s="148" t="s">
        <v>133</v>
      </c>
      <c r="AU230" s="148" t="s">
        <v>138</v>
      </c>
      <c r="AY230" s="13" t="s">
        <v>131</v>
      </c>
      <c r="BE230" s="149">
        <f t="shared" si="54"/>
        <v>0</v>
      </c>
      <c r="BF230" s="149">
        <f t="shared" si="55"/>
        <v>0</v>
      </c>
      <c r="BG230" s="149">
        <f t="shared" si="56"/>
        <v>0</v>
      </c>
      <c r="BH230" s="149">
        <f t="shared" si="57"/>
        <v>0</v>
      </c>
      <c r="BI230" s="149">
        <f t="shared" si="58"/>
        <v>0</v>
      </c>
      <c r="BJ230" s="13" t="s">
        <v>138</v>
      </c>
      <c r="BK230" s="149">
        <f t="shared" si="59"/>
        <v>0</v>
      </c>
      <c r="BL230" s="13" t="s">
        <v>248</v>
      </c>
      <c r="BM230" s="148" t="s">
        <v>468</v>
      </c>
    </row>
    <row r="231" spans="2:65" s="1" customFormat="1" ht="16.5" customHeight="1">
      <c r="B231" s="135"/>
      <c r="C231" s="150" t="s">
        <v>469</v>
      </c>
      <c r="D231" s="150" t="s">
        <v>179</v>
      </c>
      <c r="E231" s="151" t="s">
        <v>470</v>
      </c>
      <c r="F231" s="152" t="s">
        <v>471</v>
      </c>
      <c r="G231" s="153" t="s">
        <v>215</v>
      </c>
      <c r="H231" s="154">
        <v>204</v>
      </c>
      <c r="I231" s="155"/>
      <c r="J231" s="156">
        <f t="shared" si="50"/>
        <v>0</v>
      </c>
      <c r="K231" s="157"/>
      <c r="L231" s="158"/>
      <c r="M231" s="159" t="s">
        <v>1</v>
      </c>
      <c r="N231" s="160" t="s">
        <v>38</v>
      </c>
      <c r="P231" s="146">
        <f t="shared" si="51"/>
        <v>0</v>
      </c>
      <c r="Q231" s="146">
        <v>0</v>
      </c>
      <c r="R231" s="146">
        <f t="shared" si="52"/>
        <v>0</v>
      </c>
      <c r="S231" s="146">
        <v>0</v>
      </c>
      <c r="T231" s="147">
        <f t="shared" si="53"/>
        <v>0</v>
      </c>
      <c r="AR231" s="148" t="s">
        <v>424</v>
      </c>
      <c r="AT231" s="148" t="s">
        <v>179</v>
      </c>
      <c r="AU231" s="148" t="s">
        <v>138</v>
      </c>
      <c r="AY231" s="13" t="s">
        <v>131</v>
      </c>
      <c r="BE231" s="149">
        <f t="shared" si="54"/>
        <v>0</v>
      </c>
      <c r="BF231" s="149">
        <f t="shared" si="55"/>
        <v>0</v>
      </c>
      <c r="BG231" s="149">
        <f t="shared" si="56"/>
        <v>0</v>
      </c>
      <c r="BH231" s="149">
        <f t="shared" si="57"/>
        <v>0</v>
      </c>
      <c r="BI231" s="149">
        <f t="shared" si="58"/>
        <v>0</v>
      </c>
      <c r="BJ231" s="13" t="s">
        <v>138</v>
      </c>
      <c r="BK231" s="149">
        <f t="shared" si="59"/>
        <v>0</v>
      </c>
      <c r="BL231" s="13" t="s">
        <v>248</v>
      </c>
      <c r="BM231" s="148" t="s">
        <v>472</v>
      </c>
    </row>
    <row r="232" spans="2:65" s="1" customFormat="1" ht="16.5" customHeight="1">
      <c r="B232" s="135"/>
      <c r="C232" s="150" t="s">
        <v>473</v>
      </c>
      <c r="D232" s="150" t="s">
        <v>179</v>
      </c>
      <c r="E232" s="151" t="s">
        <v>474</v>
      </c>
      <c r="F232" s="152" t="s">
        <v>475</v>
      </c>
      <c r="G232" s="153" t="s">
        <v>215</v>
      </c>
      <c r="H232" s="154">
        <v>204</v>
      </c>
      <c r="I232" s="155"/>
      <c r="J232" s="156">
        <f t="shared" si="50"/>
        <v>0</v>
      </c>
      <c r="K232" s="157"/>
      <c r="L232" s="158"/>
      <c r="M232" s="159" t="s">
        <v>1</v>
      </c>
      <c r="N232" s="160" t="s">
        <v>38</v>
      </c>
      <c r="P232" s="146">
        <f t="shared" si="51"/>
        <v>0</v>
      </c>
      <c r="Q232" s="146">
        <v>0</v>
      </c>
      <c r="R232" s="146">
        <f t="shared" si="52"/>
        <v>0</v>
      </c>
      <c r="S232" s="146">
        <v>0</v>
      </c>
      <c r="T232" s="147">
        <f t="shared" si="53"/>
        <v>0</v>
      </c>
      <c r="AR232" s="148" t="s">
        <v>424</v>
      </c>
      <c r="AT232" s="148" t="s">
        <v>179</v>
      </c>
      <c r="AU232" s="148" t="s">
        <v>138</v>
      </c>
      <c r="AY232" s="13" t="s">
        <v>131</v>
      </c>
      <c r="BE232" s="149">
        <f t="shared" si="54"/>
        <v>0</v>
      </c>
      <c r="BF232" s="149">
        <f t="shared" si="55"/>
        <v>0</v>
      </c>
      <c r="BG232" s="149">
        <f t="shared" si="56"/>
        <v>0</v>
      </c>
      <c r="BH232" s="149">
        <f t="shared" si="57"/>
        <v>0</v>
      </c>
      <c r="BI232" s="149">
        <f t="shared" si="58"/>
        <v>0</v>
      </c>
      <c r="BJ232" s="13" t="s">
        <v>138</v>
      </c>
      <c r="BK232" s="149">
        <f t="shared" si="59"/>
        <v>0</v>
      </c>
      <c r="BL232" s="13" t="s">
        <v>248</v>
      </c>
      <c r="BM232" s="148" t="s">
        <v>476</v>
      </c>
    </row>
    <row r="233" spans="2:65" s="1" customFormat="1" ht="24.25" customHeight="1">
      <c r="B233" s="135"/>
      <c r="C233" s="136" t="s">
        <v>295</v>
      </c>
      <c r="D233" s="136" t="s">
        <v>133</v>
      </c>
      <c r="E233" s="137" t="s">
        <v>477</v>
      </c>
      <c r="F233" s="138" t="s">
        <v>478</v>
      </c>
      <c r="G233" s="139" t="s">
        <v>215</v>
      </c>
      <c r="H233" s="140">
        <v>54</v>
      </c>
      <c r="I233" s="141"/>
      <c r="J233" s="142">
        <f t="shared" si="50"/>
        <v>0</v>
      </c>
      <c r="K233" s="143"/>
      <c r="L233" s="28"/>
      <c r="M233" s="144" t="s">
        <v>1</v>
      </c>
      <c r="N233" s="145" t="s">
        <v>38</v>
      </c>
      <c r="P233" s="146">
        <f t="shared" si="51"/>
        <v>0</v>
      </c>
      <c r="Q233" s="146">
        <v>0</v>
      </c>
      <c r="R233" s="146">
        <f t="shared" si="52"/>
        <v>0</v>
      </c>
      <c r="S233" s="146">
        <v>0</v>
      </c>
      <c r="T233" s="147">
        <f t="shared" si="53"/>
        <v>0</v>
      </c>
      <c r="AR233" s="148" t="s">
        <v>248</v>
      </c>
      <c r="AT233" s="148" t="s">
        <v>133</v>
      </c>
      <c r="AU233" s="148" t="s">
        <v>138</v>
      </c>
      <c r="AY233" s="13" t="s">
        <v>131</v>
      </c>
      <c r="BE233" s="149">
        <f t="shared" si="54"/>
        <v>0</v>
      </c>
      <c r="BF233" s="149">
        <f t="shared" si="55"/>
        <v>0</v>
      </c>
      <c r="BG233" s="149">
        <f t="shared" si="56"/>
        <v>0</v>
      </c>
      <c r="BH233" s="149">
        <f t="shared" si="57"/>
        <v>0</v>
      </c>
      <c r="BI233" s="149">
        <f t="shared" si="58"/>
        <v>0</v>
      </c>
      <c r="BJ233" s="13" t="s">
        <v>138</v>
      </c>
      <c r="BK233" s="149">
        <f t="shared" si="59"/>
        <v>0</v>
      </c>
      <c r="BL233" s="13" t="s">
        <v>248</v>
      </c>
      <c r="BM233" s="148" t="s">
        <v>479</v>
      </c>
    </row>
    <row r="234" spans="2:65" s="1" customFormat="1" ht="16.5" customHeight="1">
      <c r="B234" s="135"/>
      <c r="C234" s="150" t="s">
        <v>480</v>
      </c>
      <c r="D234" s="150" t="s">
        <v>179</v>
      </c>
      <c r="E234" s="151" t="s">
        <v>481</v>
      </c>
      <c r="F234" s="152" t="s">
        <v>482</v>
      </c>
      <c r="G234" s="153" t="s">
        <v>215</v>
      </c>
      <c r="H234" s="154">
        <v>54</v>
      </c>
      <c r="I234" s="155"/>
      <c r="J234" s="156">
        <f t="shared" si="50"/>
        <v>0</v>
      </c>
      <c r="K234" s="157"/>
      <c r="L234" s="158"/>
      <c r="M234" s="159" t="s">
        <v>1</v>
      </c>
      <c r="N234" s="160" t="s">
        <v>38</v>
      </c>
      <c r="P234" s="146">
        <f t="shared" si="51"/>
        <v>0</v>
      </c>
      <c r="Q234" s="146">
        <v>0</v>
      </c>
      <c r="R234" s="146">
        <f t="shared" si="52"/>
        <v>0</v>
      </c>
      <c r="S234" s="146">
        <v>0</v>
      </c>
      <c r="T234" s="147">
        <f t="shared" si="53"/>
        <v>0</v>
      </c>
      <c r="AR234" s="148" t="s">
        <v>424</v>
      </c>
      <c r="AT234" s="148" t="s">
        <v>179</v>
      </c>
      <c r="AU234" s="148" t="s">
        <v>138</v>
      </c>
      <c r="AY234" s="13" t="s">
        <v>131</v>
      </c>
      <c r="BE234" s="149">
        <f t="shared" si="54"/>
        <v>0</v>
      </c>
      <c r="BF234" s="149">
        <f t="shared" si="55"/>
        <v>0</v>
      </c>
      <c r="BG234" s="149">
        <f t="shared" si="56"/>
        <v>0</v>
      </c>
      <c r="BH234" s="149">
        <f t="shared" si="57"/>
        <v>0</v>
      </c>
      <c r="BI234" s="149">
        <f t="shared" si="58"/>
        <v>0</v>
      </c>
      <c r="BJ234" s="13" t="s">
        <v>138</v>
      </c>
      <c r="BK234" s="149">
        <f t="shared" si="59"/>
        <v>0</v>
      </c>
      <c r="BL234" s="13" t="s">
        <v>248</v>
      </c>
      <c r="BM234" s="148" t="s">
        <v>483</v>
      </c>
    </row>
    <row r="235" spans="2:65" s="1" customFormat="1" ht="16.5" customHeight="1">
      <c r="B235" s="135"/>
      <c r="C235" s="150" t="s">
        <v>298</v>
      </c>
      <c r="D235" s="150" t="s">
        <v>179</v>
      </c>
      <c r="E235" s="151" t="s">
        <v>484</v>
      </c>
      <c r="F235" s="152" t="s">
        <v>485</v>
      </c>
      <c r="G235" s="153" t="s">
        <v>215</v>
      </c>
      <c r="H235" s="154">
        <v>54</v>
      </c>
      <c r="I235" s="155"/>
      <c r="J235" s="156">
        <f t="shared" si="50"/>
        <v>0</v>
      </c>
      <c r="K235" s="157"/>
      <c r="L235" s="158"/>
      <c r="M235" s="159" t="s">
        <v>1</v>
      </c>
      <c r="N235" s="160" t="s">
        <v>38</v>
      </c>
      <c r="P235" s="146">
        <f t="shared" si="51"/>
        <v>0</v>
      </c>
      <c r="Q235" s="146">
        <v>0</v>
      </c>
      <c r="R235" s="146">
        <f t="shared" si="52"/>
        <v>0</v>
      </c>
      <c r="S235" s="146">
        <v>0</v>
      </c>
      <c r="T235" s="147">
        <f t="shared" si="53"/>
        <v>0</v>
      </c>
      <c r="AR235" s="148" t="s">
        <v>424</v>
      </c>
      <c r="AT235" s="148" t="s">
        <v>179</v>
      </c>
      <c r="AU235" s="148" t="s">
        <v>138</v>
      </c>
      <c r="AY235" s="13" t="s">
        <v>131</v>
      </c>
      <c r="BE235" s="149">
        <f t="shared" si="54"/>
        <v>0</v>
      </c>
      <c r="BF235" s="149">
        <f t="shared" si="55"/>
        <v>0</v>
      </c>
      <c r="BG235" s="149">
        <f t="shared" si="56"/>
        <v>0</v>
      </c>
      <c r="BH235" s="149">
        <f t="shared" si="57"/>
        <v>0</v>
      </c>
      <c r="BI235" s="149">
        <f t="shared" si="58"/>
        <v>0</v>
      </c>
      <c r="BJ235" s="13" t="s">
        <v>138</v>
      </c>
      <c r="BK235" s="149">
        <f t="shared" si="59"/>
        <v>0</v>
      </c>
      <c r="BL235" s="13" t="s">
        <v>248</v>
      </c>
      <c r="BM235" s="148" t="s">
        <v>486</v>
      </c>
    </row>
    <row r="236" spans="2:65" s="11" customFormat="1" ht="26" customHeight="1">
      <c r="B236" s="123"/>
      <c r="D236" s="124" t="s">
        <v>71</v>
      </c>
      <c r="E236" s="125" t="s">
        <v>487</v>
      </c>
      <c r="F236" s="125" t="s">
        <v>488</v>
      </c>
      <c r="I236" s="126"/>
      <c r="J236" s="127">
        <f>BK236</f>
        <v>0</v>
      </c>
      <c r="L236" s="123"/>
      <c r="M236" s="128"/>
      <c r="P236" s="129">
        <f>SUM(P237:P238)</f>
        <v>0</v>
      </c>
      <c r="R236" s="129">
        <f>SUM(R237:R238)</f>
        <v>0</v>
      </c>
      <c r="T236" s="130">
        <f>SUM(T237:T238)</f>
        <v>0</v>
      </c>
      <c r="AR236" s="124" t="s">
        <v>137</v>
      </c>
      <c r="AT236" s="131" t="s">
        <v>71</v>
      </c>
      <c r="AU236" s="131" t="s">
        <v>72</v>
      </c>
      <c r="AY236" s="124" t="s">
        <v>131</v>
      </c>
      <c r="BK236" s="132">
        <f>SUM(BK237:BK238)</f>
        <v>0</v>
      </c>
    </row>
    <row r="237" spans="2:65" s="1" customFormat="1" ht="33" customHeight="1">
      <c r="B237" s="135"/>
      <c r="C237" s="136" t="s">
        <v>489</v>
      </c>
      <c r="D237" s="136" t="s">
        <v>133</v>
      </c>
      <c r="E237" s="137" t="s">
        <v>490</v>
      </c>
      <c r="F237" s="138" t="s">
        <v>491</v>
      </c>
      <c r="G237" s="139" t="s">
        <v>492</v>
      </c>
      <c r="H237" s="140">
        <v>10</v>
      </c>
      <c r="I237" s="141"/>
      <c r="J237" s="142">
        <f>ROUND(I237*H237,2)</f>
        <v>0</v>
      </c>
      <c r="K237" s="143"/>
      <c r="L237" s="28"/>
      <c r="M237" s="144" t="s">
        <v>1</v>
      </c>
      <c r="N237" s="145" t="s">
        <v>38</v>
      </c>
      <c r="P237" s="146">
        <f>O237*H237</f>
        <v>0</v>
      </c>
      <c r="Q237" s="146">
        <v>0</v>
      </c>
      <c r="R237" s="146">
        <f>Q237*H237</f>
        <v>0</v>
      </c>
      <c r="S237" s="146">
        <v>0</v>
      </c>
      <c r="T237" s="147">
        <f>S237*H237</f>
        <v>0</v>
      </c>
      <c r="AR237" s="148" t="s">
        <v>493</v>
      </c>
      <c r="AT237" s="148" t="s">
        <v>133</v>
      </c>
      <c r="AU237" s="148" t="s">
        <v>79</v>
      </c>
      <c r="AY237" s="13" t="s">
        <v>131</v>
      </c>
      <c r="BE237" s="149">
        <f>IF(N237="základná",J237,0)</f>
        <v>0</v>
      </c>
      <c r="BF237" s="149">
        <f>IF(N237="znížená",J237,0)</f>
        <v>0</v>
      </c>
      <c r="BG237" s="149">
        <f>IF(N237="zákl. prenesená",J237,0)</f>
        <v>0</v>
      </c>
      <c r="BH237" s="149">
        <f>IF(N237="zníž. prenesená",J237,0)</f>
        <v>0</v>
      </c>
      <c r="BI237" s="149">
        <f>IF(N237="nulová",J237,0)</f>
        <v>0</v>
      </c>
      <c r="BJ237" s="13" t="s">
        <v>138</v>
      </c>
      <c r="BK237" s="149">
        <f>ROUND(I237*H237,2)</f>
        <v>0</v>
      </c>
      <c r="BL237" s="13" t="s">
        <v>493</v>
      </c>
      <c r="BM237" s="148" t="s">
        <v>494</v>
      </c>
    </row>
    <row r="238" spans="2:65" s="1" customFormat="1" ht="16.5" customHeight="1">
      <c r="B238" s="135"/>
      <c r="C238" s="150" t="s">
        <v>302</v>
      </c>
      <c r="D238" s="150" t="s">
        <v>179</v>
      </c>
      <c r="E238" s="151" t="s">
        <v>495</v>
      </c>
      <c r="F238" s="152" t="s">
        <v>496</v>
      </c>
      <c r="G238" s="153" t="s">
        <v>176</v>
      </c>
      <c r="H238" s="154">
        <v>1</v>
      </c>
      <c r="I238" s="155"/>
      <c r="J238" s="156">
        <f>ROUND(I238*H238,2)</f>
        <v>0</v>
      </c>
      <c r="K238" s="157"/>
      <c r="L238" s="158"/>
      <c r="M238" s="161" t="s">
        <v>1</v>
      </c>
      <c r="N238" s="162" t="s">
        <v>38</v>
      </c>
      <c r="O238" s="163"/>
      <c r="P238" s="164">
        <f>O238*H238</f>
        <v>0</v>
      </c>
      <c r="Q238" s="164">
        <v>0</v>
      </c>
      <c r="R238" s="164">
        <f>Q238*H238</f>
        <v>0</v>
      </c>
      <c r="S238" s="164">
        <v>0</v>
      </c>
      <c r="T238" s="165">
        <f>S238*H238</f>
        <v>0</v>
      </c>
      <c r="AR238" s="148" t="s">
        <v>493</v>
      </c>
      <c r="AT238" s="148" t="s">
        <v>179</v>
      </c>
      <c r="AU238" s="148" t="s">
        <v>79</v>
      </c>
      <c r="AY238" s="13" t="s">
        <v>131</v>
      </c>
      <c r="BE238" s="149">
        <f>IF(N238="základná",J238,0)</f>
        <v>0</v>
      </c>
      <c r="BF238" s="149">
        <f>IF(N238="znížená",J238,0)</f>
        <v>0</v>
      </c>
      <c r="BG238" s="149">
        <f>IF(N238="zákl. prenesená",J238,0)</f>
        <v>0</v>
      </c>
      <c r="BH238" s="149">
        <f>IF(N238="zníž. prenesená",J238,0)</f>
        <v>0</v>
      </c>
      <c r="BI238" s="149">
        <f>IF(N238="nulová",J238,0)</f>
        <v>0</v>
      </c>
      <c r="BJ238" s="13" t="s">
        <v>138</v>
      </c>
      <c r="BK238" s="149">
        <f>ROUND(I238*H238,2)</f>
        <v>0</v>
      </c>
      <c r="BL238" s="13" t="s">
        <v>493</v>
      </c>
      <c r="BM238" s="148" t="s">
        <v>497</v>
      </c>
    </row>
    <row r="239" spans="2:65" s="1" customFormat="1" ht="7" customHeight="1">
      <c r="B239" s="43"/>
      <c r="C239" s="44"/>
      <c r="D239" s="44"/>
      <c r="E239" s="44"/>
      <c r="F239" s="44"/>
      <c r="G239" s="44"/>
      <c r="H239" s="44"/>
      <c r="I239" s="44"/>
      <c r="J239" s="44"/>
      <c r="K239" s="44"/>
      <c r="L239" s="28"/>
    </row>
  </sheetData>
  <autoFilter ref="C128:K238" xr:uid="{00000000-0009-0000-0000-000001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44"/>
  <sheetViews>
    <sheetView showGridLines="0" workbookViewId="0"/>
  </sheetViews>
  <sheetFormatPr baseColWidth="10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83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72</v>
      </c>
    </row>
    <row r="4" spans="2:46" ht="25" customHeight="1">
      <c r="B4" s="16"/>
      <c r="D4" s="17" t="s">
        <v>96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12" t="str">
        <f>'Rekapitulácia stavby'!K6</f>
        <v>Výstavba športového areálu v Bardejove - časť Dlhá Lúka</v>
      </c>
      <c r="F7" s="213"/>
      <c r="G7" s="213"/>
      <c r="H7" s="213"/>
      <c r="L7" s="16"/>
    </row>
    <row r="8" spans="2:46" s="1" customFormat="1" ht="12" customHeight="1">
      <c r="B8" s="28"/>
      <c r="D8" s="23" t="s">
        <v>97</v>
      </c>
      <c r="L8" s="28"/>
    </row>
    <row r="9" spans="2:46" s="1" customFormat="1" ht="16.5" customHeight="1">
      <c r="B9" s="28"/>
      <c r="E9" s="202" t="s">
        <v>498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6. 1. 2025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 xml:space="preserve"> </v>
      </c>
      <c r="I15" s="23" t="s">
        <v>25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30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31</v>
      </c>
      <c r="L26" s="28"/>
    </row>
    <row r="27" spans="2:12" s="7" customFormat="1" ht="16.5" customHeight="1">
      <c r="B27" s="88"/>
      <c r="E27" s="188" t="s">
        <v>1</v>
      </c>
      <c r="F27" s="188"/>
      <c r="G27" s="188"/>
      <c r="H27" s="188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32</v>
      </c>
      <c r="J30" s="65">
        <f>ROUND(J120,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34</v>
      </c>
      <c r="I32" s="31" t="s">
        <v>33</v>
      </c>
      <c r="J32" s="31" t="s">
        <v>35</v>
      </c>
      <c r="L32" s="28"/>
    </row>
    <row r="33" spans="2:12" s="1" customFormat="1" ht="14.5" customHeight="1">
      <c r="B33" s="28"/>
      <c r="D33" s="54" t="s">
        <v>36</v>
      </c>
      <c r="E33" s="33" t="s">
        <v>37</v>
      </c>
      <c r="F33" s="90">
        <f>ROUND((SUM(BE120:BE143)),  2)</f>
        <v>0</v>
      </c>
      <c r="G33" s="91"/>
      <c r="H33" s="91"/>
      <c r="I33" s="92">
        <v>0.23</v>
      </c>
      <c r="J33" s="90">
        <f>ROUND(((SUM(BE120:BE143))*I33),  2)</f>
        <v>0</v>
      </c>
      <c r="L33" s="28"/>
    </row>
    <row r="34" spans="2:12" s="1" customFormat="1" ht="14.5" customHeight="1">
      <c r="B34" s="28"/>
      <c r="E34" s="33" t="s">
        <v>38</v>
      </c>
      <c r="F34" s="90">
        <f>ROUND((SUM(BF120:BF143)),  2)</f>
        <v>0</v>
      </c>
      <c r="G34" s="91"/>
      <c r="H34" s="91"/>
      <c r="I34" s="92">
        <v>0.23</v>
      </c>
      <c r="J34" s="90">
        <f>ROUND(((SUM(BF120:BF143))*I34),  2)</f>
        <v>0</v>
      </c>
      <c r="L34" s="28"/>
    </row>
    <row r="35" spans="2:12" s="1" customFormat="1" ht="14.5" hidden="1" customHeight="1">
      <c r="B35" s="28"/>
      <c r="E35" s="23" t="s">
        <v>39</v>
      </c>
      <c r="F35" s="93">
        <f>ROUND((SUM(BG120:BG143)),  2)</f>
        <v>0</v>
      </c>
      <c r="I35" s="94">
        <v>0.23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40</v>
      </c>
      <c r="F36" s="93">
        <f>ROUND((SUM(BH120:BH143)),  2)</f>
        <v>0</v>
      </c>
      <c r="I36" s="94">
        <v>0.23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41</v>
      </c>
      <c r="F37" s="90">
        <f>ROUND((SUM(BI120:BI143)),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42</v>
      </c>
      <c r="E39" s="56"/>
      <c r="F39" s="56"/>
      <c r="G39" s="97" t="s">
        <v>43</v>
      </c>
      <c r="H39" s="98" t="s">
        <v>44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">
      <c r="B61" s="28"/>
      <c r="D61" s="42" t="s">
        <v>47</v>
      </c>
      <c r="E61" s="30"/>
      <c r="F61" s="101" t="s">
        <v>48</v>
      </c>
      <c r="G61" s="42" t="s">
        <v>47</v>
      </c>
      <c r="H61" s="30"/>
      <c r="I61" s="30"/>
      <c r="J61" s="102" t="s">
        <v>48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8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">
      <c r="B76" s="28"/>
      <c r="D76" s="42" t="s">
        <v>47</v>
      </c>
      <c r="E76" s="30"/>
      <c r="F76" s="101" t="s">
        <v>48</v>
      </c>
      <c r="G76" s="42" t="s">
        <v>47</v>
      </c>
      <c r="H76" s="30"/>
      <c r="I76" s="30"/>
      <c r="J76" s="102" t="s">
        <v>48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12" t="str">
        <f>E7</f>
        <v>Výstavba športového areálu v Bardejove - časť Dlhá Lúka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97</v>
      </c>
      <c r="L86" s="28"/>
    </row>
    <row r="87" spans="2:47" s="1" customFormat="1" ht="16.5" customHeight="1">
      <c r="B87" s="28"/>
      <c r="E87" s="202" t="str">
        <f>E9</f>
        <v>SO.01-2 - Multifunkčné ihrisko v športovom areáli - Chodník</v>
      </c>
      <c r="F87" s="211"/>
      <c r="G87" s="211"/>
      <c r="H87" s="211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6. 1. 2025</v>
      </c>
      <c r="L89" s="28"/>
    </row>
    <row r="90" spans="2:47" s="1" customFormat="1" ht="7" customHeight="1">
      <c r="B90" s="28"/>
      <c r="L90" s="28"/>
    </row>
    <row r="91" spans="2:47" s="1" customFormat="1" ht="15.25" customHeight="1">
      <c r="B91" s="28"/>
      <c r="C91" s="23" t="s">
        <v>23</v>
      </c>
      <c r="F91" s="21" t="str">
        <f>E15</f>
        <v xml:space="preserve"> </v>
      </c>
      <c r="I91" s="23" t="s">
        <v>28</v>
      </c>
      <c r="J91" s="26" t="str">
        <f>E21</f>
        <v xml:space="preserve"> </v>
      </c>
      <c r="L91" s="28"/>
    </row>
    <row r="92" spans="2:47" s="1" customFormat="1" ht="15.25" customHeight="1">
      <c r="B92" s="28"/>
      <c r="C92" s="23" t="s">
        <v>26</v>
      </c>
      <c r="F92" s="21" t="str">
        <f>IF(E18="","",E18)</f>
        <v>Vyplň údaj</v>
      </c>
      <c r="I92" s="23" t="s">
        <v>30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100</v>
      </c>
      <c r="D94" s="95"/>
      <c r="E94" s="95"/>
      <c r="F94" s="95"/>
      <c r="G94" s="95"/>
      <c r="H94" s="95"/>
      <c r="I94" s="95"/>
      <c r="J94" s="104" t="s">
        <v>101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102</v>
      </c>
      <c r="J96" s="65">
        <f>J120</f>
        <v>0</v>
      </c>
      <c r="L96" s="28"/>
      <c r="AU96" s="13" t="s">
        <v>103</v>
      </c>
    </row>
    <row r="97" spans="2:12" s="8" customFormat="1" ht="25" customHeight="1">
      <c r="B97" s="106"/>
      <c r="D97" s="107" t="s">
        <v>104</v>
      </c>
      <c r="E97" s="108"/>
      <c r="F97" s="108"/>
      <c r="G97" s="108"/>
      <c r="H97" s="108"/>
      <c r="I97" s="108"/>
      <c r="J97" s="109">
        <f>J121</f>
        <v>0</v>
      </c>
      <c r="L97" s="106"/>
    </row>
    <row r="98" spans="2:12" s="9" customFormat="1" ht="20" customHeight="1">
      <c r="B98" s="110"/>
      <c r="D98" s="111" t="s">
        <v>105</v>
      </c>
      <c r="E98" s="112"/>
      <c r="F98" s="112"/>
      <c r="G98" s="112"/>
      <c r="H98" s="112"/>
      <c r="I98" s="112"/>
      <c r="J98" s="113">
        <f>J122</f>
        <v>0</v>
      </c>
      <c r="L98" s="110"/>
    </row>
    <row r="99" spans="2:12" s="9" customFormat="1" ht="20" customHeight="1">
      <c r="B99" s="110"/>
      <c r="D99" s="111" t="s">
        <v>108</v>
      </c>
      <c r="E99" s="112"/>
      <c r="F99" s="112"/>
      <c r="G99" s="112"/>
      <c r="H99" s="112"/>
      <c r="I99" s="112"/>
      <c r="J99" s="113">
        <f>J129</f>
        <v>0</v>
      </c>
      <c r="L99" s="110"/>
    </row>
    <row r="100" spans="2:12" s="9" customFormat="1" ht="20" customHeight="1">
      <c r="B100" s="110"/>
      <c r="D100" s="111" t="s">
        <v>111</v>
      </c>
      <c r="E100" s="112"/>
      <c r="F100" s="112"/>
      <c r="G100" s="112"/>
      <c r="H100" s="112"/>
      <c r="I100" s="112"/>
      <c r="J100" s="113">
        <f>J142</f>
        <v>0</v>
      </c>
      <c r="L100" s="110"/>
    </row>
    <row r="101" spans="2:12" s="1" customFormat="1" ht="21.75" customHeight="1">
      <c r="B101" s="28"/>
      <c r="L101" s="28"/>
    </row>
    <row r="102" spans="2:12" s="1" customFormat="1" ht="7" customHeight="1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28"/>
    </row>
    <row r="106" spans="2:12" s="1" customFormat="1" ht="7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28"/>
    </row>
    <row r="107" spans="2:12" s="1" customFormat="1" ht="25" customHeight="1">
      <c r="B107" s="28"/>
      <c r="C107" s="17" t="s">
        <v>117</v>
      </c>
      <c r="L107" s="28"/>
    </row>
    <row r="108" spans="2:12" s="1" customFormat="1" ht="7" customHeight="1">
      <c r="B108" s="28"/>
      <c r="L108" s="28"/>
    </row>
    <row r="109" spans="2:12" s="1" customFormat="1" ht="12" customHeight="1">
      <c r="B109" s="28"/>
      <c r="C109" s="23" t="s">
        <v>15</v>
      </c>
      <c r="L109" s="28"/>
    </row>
    <row r="110" spans="2:12" s="1" customFormat="1" ht="16.5" customHeight="1">
      <c r="B110" s="28"/>
      <c r="E110" s="212" t="str">
        <f>E7</f>
        <v>Výstavba športového areálu v Bardejove - časť Dlhá Lúka</v>
      </c>
      <c r="F110" s="213"/>
      <c r="G110" s="213"/>
      <c r="H110" s="213"/>
      <c r="L110" s="28"/>
    </row>
    <row r="111" spans="2:12" s="1" customFormat="1" ht="12" customHeight="1">
      <c r="B111" s="28"/>
      <c r="C111" s="23" t="s">
        <v>97</v>
      </c>
      <c r="L111" s="28"/>
    </row>
    <row r="112" spans="2:12" s="1" customFormat="1" ht="16.5" customHeight="1">
      <c r="B112" s="28"/>
      <c r="E112" s="202" t="str">
        <f>E9</f>
        <v>SO.01-2 - Multifunkčné ihrisko v športovom areáli - Chodník</v>
      </c>
      <c r="F112" s="211"/>
      <c r="G112" s="211"/>
      <c r="H112" s="211"/>
      <c r="L112" s="28"/>
    </row>
    <row r="113" spans="2:65" s="1" customFormat="1" ht="7" customHeight="1">
      <c r="B113" s="28"/>
      <c r="L113" s="28"/>
    </row>
    <row r="114" spans="2:65" s="1" customFormat="1" ht="12" customHeight="1">
      <c r="B114" s="28"/>
      <c r="C114" s="23" t="s">
        <v>19</v>
      </c>
      <c r="F114" s="21" t="str">
        <f>F12</f>
        <v xml:space="preserve"> </v>
      </c>
      <c r="I114" s="23" t="s">
        <v>21</v>
      </c>
      <c r="J114" s="51" t="str">
        <f>IF(J12="","",J12)</f>
        <v>6. 1. 2025</v>
      </c>
      <c r="L114" s="28"/>
    </row>
    <row r="115" spans="2:65" s="1" customFormat="1" ht="7" customHeight="1">
      <c r="B115" s="28"/>
      <c r="L115" s="28"/>
    </row>
    <row r="116" spans="2:65" s="1" customFormat="1" ht="15.25" customHeight="1">
      <c r="B116" s="28"/>
      <c r="C116" s="23" t="s">
        <v>23</v>
      </c>
      <c r="F116" s="21" t="str">
        <f>E15</f>
        <v xml:space="preserve"> </v>
      </c>
      <c r="I116" s="23" t="s">
        <v>28</v>
      </c>
      <c r="J116" s="26" t="str">
        <f>E21</f>
        <v xml:space="preserve"> </v>
      </c>
      <c r="L116" s="28"/>
    </row>
    <row r="117" spans="2:65" s="1" customFormat="1" ht="15.25" customHeight="1">
      <c r="B117" s="28"/>
      <c r="C117" s="23" t="s">
        <v>26</v>
      </c>
      <c r="F117" s="21" t="str">
        <f>IF(E18="","",E18)</f>
        <v>Vyplň údaj</v>
      </c>
      <c r="I117" s="23" t="s">
        <v>30</v>
      </c>
      <c r="J117" s="26" t="str">
        <f>E24</f>
        <v xml:space="preserve"> </v>
      </c>
      <c r="L117" s="28"/>
    </row>
    <row r="118" spans="2:65" s="1" customFormat="1" ht="10.25" customHeight="1">
      <c r="B118" s="28"/>
      <c r="L118" s="28"/>
    </row>
    <row r="119" spans="2:65" s="10" customFormat="1" ht="29.25" customHeight="1">
      <c r="B119" s="114"/>
      <c r="C119" s="115" t="s">
        <v>118</v>
      </c>
      <c r="D119" s="116" t="s">
        <v>57</v>
      </c>
      <c r="E119" s="116" t="s">
        <v>53</v>
      </c>
      <c r="F119" s="116" t="s">
        <v>54</v>
      </c>
      <c r="G119" s="116" t="s">
        <v>119</v>
      </c>
      <c r="H119" s="116" t="s">
        <v>120</v>
      </c>
      <c r="I119" s="116" t="s">
        <v>121</v>
      </c>
      <c r="J119" s="117" t="s">
        <v>101</v>
      </c>
      <c r="K119" s="118" t="s">
        <v>122</v>
      </c>
      <c r="L119" s="114"/>
      <c r="M119" s="58" t="s">
        <v>1</v>
      </c>
      <c r="N119" s="59" t="s">
        <v>36</v>
      </c>
      <c r="O119" s="59" t="s">
        <v>123</v>
      </c>
      <c r="P119" s="59" t="s">
        <v>124</v>
      </c>
      <c r="Q119" s="59" t="s">
        <v>125</v>
      </c>
      <c r="R119" s="59" t="s">
        <v>126</v>
      </c>
      <c r="S119" s="59" t="s">
        <v>127</v>
      </c>
      <c r="T119" s="60" t="s">
        <v>128</v>
      </c>
    </row>
    <row r="120" spans="2:65" s="1" customFormat="1" ht="22.75" customHeight="1">
      <c r="B120" s="28"/>
      <c r="C120" s="63" t="s">
        <v>102</v>
      </c>
      <c r="J120" s="119">
        <f>BK120</f>
        <v>0</v>
      </c>
      <c r="L120" s="28"/>
      <c r="M120" s="61"/>
      <c r="N120" s="52"/>
      <c r="O120" s="52"/>
      <c r="P120" s="120">
        <f>P121</f>
        <v>0</v>
      </c>
      <c r="Q120" s="52"/>
      <c r="R120" s="120">
        <f>R121</f>
        <v>158.95893700000002</v>
      </c>
      <c r="S120" s="52"/>
      <c r="T120" s="121">
        <f>T121</f>
        <v>0</v>
      </c>
      <c r="AT120" s="13" t="s">
        <v>71</v>
      </c>
      <c r="AU120" s="13" t="s">
        <v>103</v>
      </c>
      <c r="BK120" s="122">
        <f>BK121</f>
        <v>0</v>
      </c>
    </row>
    <row r="121" spans="2:65" s="11" customFormat="1" ht="26" customHeight="1">
      <c r="B121" s="123"/>
      <c r="D121" s="124" t="s">
        <v>71</v>
      </c>
      <c r="E121" s="125" t="s">
        <v>129</v>
      </c>
      <c r="F121" s="125" t="s">
        <v>130</v>
      </c>
      <c r="I121" s="126"/>
      <c r="J121" s="127">
        <f>BK121</f>
        <v>0</v>
      </c>
      <c r="L121" s="123"/>
      <c r="M121" s="128"/>
      <c r="P121" s="129">
        <f>P122+P129+P142</f>
        <v>0</v>
      </c>
      <c r="R121" s="129">
        <f>R122+R129+R142</f>
        <v>158.95893700000002</v>
      </c>
      <c r="T121" s="130">
        <f>T122+T129+T142</f>
        <v>0</v>
      </c>
      <c r="AR121" s="124" t="s">
        <v>79</v>
      </c>
      <c r="AT121" s="131" t="s">
        <v>71</v>
      </c>
      <c r="AU121" s="131" t="s">
        <v>72</v>
      </c>
      <c r="AY121" s="124" t="s">
        <v>131</v>
      </c>
      <c r="BK121" s="132">
        <f>BK122+BK129+BK142</f>
        <v>0</v>
      </c>
    </row>
    <row r="122" spans="2:65" s="11" customFormat="1" ht="22.75" customHeight="1">
      <c r="B122" s="123"/>
      <c r="D122" s="124" t="s">
        <v>71</v>
      </c>
      <c r="E122" s="133" t="s">
        <v>79</v>
      </c>
      <c r="F122" s="133" t="s">
        <v>132</v>
      </c>
      <c r="I122" s="126"/>
      <c r="J122" s="134">
        <f>BK122</f>
        <v>0</v>
      </c>
      <c r="L122" s="123"/>
      <c r="M122" s="128"/>
      <c r="P122" s="129">
        <f>SUM(P123:P128)</f>
        <v>0</v>
      </c>
      <c r="R122" s="129">
        <f>SUM(R123:R128)</f>
        <v>9.2390000000000007E-3</v>
      </c>
      <c r="T122" s="130">
        <f>SUM(T123:T128)</f>
        <v>0</v>
      </c>
      <c r="AR122" s="124" t="s">
        <v>79</v>
      </c>
      <c r="AT122" s="131" t="s">
        <v>71</v>
      </c>
      <c r="AU122" s="131" t="s">
        <v>79</v>
      </c>
      <c r="AY122" s="124" t="s">
        <v>131</v>
      </c>
      <c r="BK122" s="132">
        <f>SUM(BK123:BK128)</f>
        <v>0</v>
      </c>
    </row>
    <row r="123" spans="2:65" s="1" customFormat="1" ht="33" customHeight="1">
      <c r="B123" s="135"/>
      <c r="C123" s="136" t="s">
        <v>79</v>
      </c>
      <c r="D123" s="136" t="s">
        <v>133</v>
      </c>
      <c r="E123" s="137" t="s">
        <v>134</v>
      </c>
      <c r="F123" s="138" t="s">
        <v>135</v>
      </c>
      <c r="G123" s="139" t="s">
        <v>136</v>
      </c>
      <c r="H123" s="140">
        <v>35.04</v>
      </c>
      <c r="I123" s="141"/>
      <c r="J123" s="142">
        <f t="shared" ref="J123:J128" si="0">ROUND(I123*H123,2)</f>
        <v>0</v>
      </c>
      <c r="K123" s="143"/>
      <c r="L123" s="28"/>
      <c r="M123" s="144" t="s">
        <v>1</v>
      </c>
      <c r="N123" s="145" t="s">
        <v>38</v>
      </c>
      <c r="P123" s="146">
        <f t="shared" ref="P123:P128" si="1">O123*H123</f>
        <v>0</v>
      </c>
      <c r="Q123" s="146">
        <v>0</v>
      </c>
      <c r="R123" s="146">
        <f t="shared" ref="R123:R128" si="2">Q123*H123</f>
        <v>0</v>
      </c>
      <c r="S123" s="146">
        <v>0</v>
      </c>
      <c r="T123" s="147">
        <f t="shared" ref="T123:T128" si="3">S123*H123</f>
        <v>0</v>
      </c>
      <c r="AR123" s="148" t="s">
        <v>137</v>
      </c>
      <c r="AT123" s="148" t="s">
        <v>133</v>
      </c>
      <c r="AU123" s="148" t="s">
        <v>138</v>
      </c>
      <c r="AY123" s="13" t="s">
        <v>131</v>
      </c>
      <c r="BE123" s="149">
        <f t="shared" ref="BE123:BE128" si="4">IF(N123="základná",J123,0)</f>
        <v>0</v>
      </c>
      <c r="BF123" s="149">
        <f t="shared" ref="BF123:BF128" si="5">IF(N123="znížená",J123,0)</f>
        <v>0</v>
      </c>
      <c r="BG123" s="149">
        <f t="shared" ref="BG123:BG128" si="6">IF(N123="zákl. prenesená",J123,0)</f>
        <v>0</v>
      </c>
      <c r="BH123" s="149">
        <f t="shared" ref="BH123:BH128" si="7">IF(N123="zníž. prenesená",J123,0)</f>
        <v>0</v>
      </c>
      <c r="BI123" s="149">
        <f t="shared" ref="BI123:BI128" si="8">IF(N123="nulová",J123,0)</f>
        <v>0</v>
      </c>
      <c r="BJ123" s="13" t="s">
        <v>138</v>
      </c>
      <c r="BK123" s="149">
        <f t="shared" ref="BK123:BK128" si="9">ROUND(I123*H123,2)</f>
        <v>0</v>
      </c>
      <c r="BL123" s="13" t="s">
        <v>137</v>
      </c>
      <c r="BM123" s="148" t="s">
        <v>499</v>
      </c>
    </row>
    <row r="124" spans="2:65" s="1" customFormat="1" ht="21.75" customHeight="1">
      <c r="B124" s="135"/>
      <c r="C124" s="136" t="s">
        <v>138</v>
      </c>
      <c r="D124" s="136" t="s">
        <v>133</v>
      </c>
      <c r="E124" s="137" t="s">
        <v>500</v>
      </c>
      <c r="F124" s="138" t="s">
        <v>501</v>
      </c>
      <c r="G124" s="139" t="s">
        <v>136</v>
      </c>
      <c r="H124" s="140">
        <v>17.52</v>
      </c>
      <c r="I124" s="141"/>
      <c r="J124" s="142">
        <f t="shared" si="0"/>
        <v>0</v>
      </c>
      <c r="K124" s="143"/>
      <c r="L124" s="28"/>
      <c r="M124" s="144" t="s">
        <v>1</v>
      </c>
      <c r="N124" s="145" t="s">
        <v>38</v>
      </c>
      <c r="P124" s="146">
        <f t="shared" si="1"/>
        <v>0</v>
      </c>
      <c r="Q124" s="146">
        <v>0</v>
      </c>
      <c r="R124" s="146">
        <f t="shared" si="2"/>
        <v>0</v>
      </c>
      <c r="S124" s="146">
        <v>0</v>
      </c>
      <c r="T124" s="147">
        <f t="shared" si="3"/>
        <v>0</v>
      </c>
      <c r="AR124" s="148" t="s">
        <v>137</v>
      </c>
      <c r="AT124" s="148" t="s">
        <v>133</v>
      </c>
      <c r="AU124" s="148" t="s">
        <v>138</v>
      </c>
      <c r="AY124" s="13" t="s">
        <v>131</v>
      </c>
      <c r="BE124" s="149">
        <f t="shared" si="4"/>
        <v>0</v>
      </c>
      <c r="BF124" s="149">
        <f t="shared" si="5"/>
        <v>0</v>
      </c>
      <c r="BG124" s="149">
        <f t="shared" si="6"/>
        <v>0</v>
      </c>
      <c r="BH124" s="149">
        <f t="shared" si="7"/>
        <v>0</v>
      </c>
      <c r="BI124" s="149">
        <f t="shared" si="8"/>
        <v>0</v>
      </c>
      <c r="BJ124" s="13" t="s">
        <v>138</v>
      </c>
      <c r="BK124" s="149">
        <f t="shared" si="9"/>
        <v>0</v>
      </c>
      <c r="BL124" s="13" t="s">
        <v>137</v>
      </c>
      <c r="BM124" s="148" t="s">
        <v>502</v>
      </c>
    </row>
    <row r="125" spans="2:65" s="1" customFormat="1" ht="24.25" customHeight="1">
      <c r="B125" s="135"/>
      <c r="C125" s="136" t="s">
        <v>141</v>
      </c>
      <c r="D125" s="136" t="s">
        <v>133</v>
      </c>
      <c r="E125" s="137" t="s">
        <v>503</v>
      </c>
      <c r="F125" s="138" t="s">
        <v>504</v>
      </c>
      <c r="G125" s="139" t="s">
        <v>136</v>
      </c>
      <c r="H125" s="140">
        <v>52.56</v>
      </c>
      <c r="I125" s="141"/>
      <c r="J125" s="142">
        <f t="shared" si="0"/>
        <v>0</v>
      </c>
      <c r="K125" s="143"/>
      <c r="L125" s="28"/>
      <c r="M125" s="144" t="s">
        <v>1</v>
      </c>
      <c r="N125" s="145" t="s">
        <v>38</v>
      </c>
      <c r="P125" s="146">
        <f t="shared" si="1"/>
        <v>0</v>
      </c>
      <c r="Q125" s="146">
        <v>0</v>
      </c>
      <c r="R125" s="146">
        <f t="shared" si="2"/>
        <v>0</v>
      </c>
      <c r="S125" s="146">
        <v>0</v>
      </c>
      <c r="T125" s="147">
        <f t="shared" si="3"/>
        <v>0</v>
      </c>
      <c r="AR125" s="148" t="s">
        <v>137</v>
      </c>
      <c r="AT125" s="148" t="s">
        <v>133</v>
      </c>
      <c r="AU125" s="148" t="s">
        <v>138</v>
      </c>
      <c r="AY125" s="13" t="s">
        <v>131</v>
      </c>
      <c r="BE125" s="149">
        <f t="shared" si="4"/>
        <v>0</v>
      </c>
      <c r="BF125" s="149">
        <f t="shared" si="5"/>
        <v>0</v>
      </c>
      <c r="BG125" s="149">
        <f t="shared" si="6"/>
        <v>0</v>
      </c>
      <c r="BH125" s="149">
        <f t="shared" si="7"/>
        <v>0</v>
      </c>
      <c r="BI125" s="149">
        <f t="shared" si="8"/>
        <v>0</v>
      </c>
      <c r="BJ125" s="13" t="s">
        <v>138</v>
      </c>
      <c r="BK125" s="149">
        <f t="shared" si="9"/>
        <v>0</v>
      </c>
      <c r="BL125" s="13" t="s">
        <v>137</v>
      </c>
      <c r="BM125" s="148" t="s">
        <v>505</v>
      </c>
    </row>
    <row r="126" spans="2:65" s="1" customFormat="1" ht="24.25" customHeight="1">
      <c r="B126" s="135"/>
      <c r="C126" s="136" t="s">
        <v>137</v>
      </c>
      <c r="D126" s="136" t="s">
        <v>133</v>
      </c>
      <c r="E126" s="137" t="s">
        <v>506</v>
      </c>
      <c r="F126" s="138" t="s">
        <v>507</v>
      </c>
      <c r="G126" s="139" t="s">
        <v>168</v>
      </c>
      <c r="H126" s="140">
        <v>146</v>
      </c>
      <c r="I126" s="141"/>
      <c r="J126" s="142">
        <f t="shared" si="0"/>
        <v>0</v>
      </c>
      <c r="K126" s="143"/>
      <c r="L126" s="28"/>
      <c r="M126" s="144" t="s">
        <v>1</v>
      </c>
      <c r="N126" s="145" t="s">
        <v>38</v>
      </c>
      <c r="P126" s="146">
        <f t="shared" si="1"/>
        <v>0</v>
      </c>
      <c r="Q126" s="146">
        <v>0</v>
      </c>
      <c r="R126" s="146">
        <f t="shared" si="2"/>
        <v>0</v>
      </c>
      <c r="S126" s="146">
        <v>0</v>
      </c>
      <c r="T126" s="147">
        <f t="shared" si="3"/>
        <v>0</v>
      </c>
      <c r="AR126" s="148" t="s">
        <v>137</v>
      </c>
      <c r="AT126" s="148" t="s">
        <v>133</v>
      </c>
      <c r="AU126" s="148" t="s">
        <v>138</v>
      </c>
      <c r="AY126" s="13" t="s">
        <v>131</v>
      </c>
      <c r="BE126" s="149">
        <f t="shared" si="4"/>
        <v>0</v>
      </c>
      <c r="BF126" s="149">
        <f t="shared" si="5"/>
        <v>0</v>
      </c>
      <c r="BG126" s="149">
        <f t="shared" si="6"/>
        <v>0</v>
      </c>
      <c r="BH126" s="149">
        <f t="shared" si="7"/>
        <v>0</v>
      </c>
      <c r="BI126" s="149">
        <f t="shared" si="8"/>
        <v>0</v>
      </c>
      <c r="BJ126" s="13" t="s">
        <v>138</v>
      </c>
      <c r="BK126" s="149">
        <f t="shared" si="9"/>
        <v>0</v>
      </c>
      <c r="BL126" s="13" t="s">
        <v>137</v>
      </c>
      <c r="BM126" s="148" t="s">
        <v>508</v>
      </c>
    </row>
    <row r="127" spans="2:65" s="1" customFormat="1" ht="16.5" customHeight="1">
      <c r="B127" s="135"/>
      <c r="C127" s="150" t="s">
        <v>148</v>
      </c>
      <c r="D127" s="150" t="s">
        <v>179</v>
      </c>
      <c r="E127" s="151" t="s">
        <v>509</v>
      </c>
      <c r="F127" s="152" t="s">
        <v>510</v>
      </c>
      <c r="G127" s="153" t="s">
        <v>460</v>
      </c>
      <c r="H127" s="154">
        <v>9.2390000000000008</v>
      </c>
      <c r="I127" s="155"/>
      <c r="J127" s="156">
        <f t="shared" si="0"/>
        <v>0</v>
      </c>
      <c r="K127" s="157"/>
      <c r="L127" s="158"/>
      <c r="M127" s="159" t="s">
        <v>1</v>
      </c>
      <c r="N127" s="160" t="s">
        <v>38</v>
      </c>
      <c r="P127" s="146">
        <f t="shared" si="1"/>
        <v>0</v>
      </c>
      <c r="Q127" s="146">
        <v>1E-3</v>
      </c>
      <c r="R127" s="146">
        <f t="shared" si="2"/>
        <v>9.2390000000000007E-3</v>
      </c>
      <c r="S127" s="146">
        <v>0</v>
      </c>
      <c r="T127" s="147">
        <f t="shared" si="3"/>
        <v>0</v>
      </c>
      <c r="AR127" s="148" t="s">
        <v>147</v>
      </c>
      <c r="AT127" s="148" t="s">
        <v>179</v>
      </c>
      <c r="AU127" s="148" t="s">
        <v>138</v>
      </c>
      <c r="AY127" s="13" t="s">
        <v>131</v>
      </c>
      <c r="BE127" s="149">
        <f t="shared" si="4"/>
        <v>0</v>
      </c>
      <c r="BF127" s="149">
        <f t="shared" si="5"/>
        <v>0</v>
      </c>
      <c r="BG127" s="149">
        <f t="shared" si="6"/>
        <v>0</v>
      </c>
      <c r="BH127" s="149">
        <f t="shared" si="7"/>
        <v>0</v>
      </c>
      <c r="BI127" s="149">
        <f t="shared" si="8"/>
        <v>0</v>
      </c>
      <c r="BJ127" s="13" t="s">
        <v>138</v>
      </c>
      <c r="BK127" s="149">
        <f t="shared" si="9"/>
        <v>0</v>
      </c>
      <c r="BL127" s="13" t="s">
        <v>137</v>
      </c>
      <c r="BM127" s="148" t="s">
        <v>511</v>
      </c>
    </row>
    <row r="128" spans="2:65" s="1" customFormat="1" ht="21.75" customHeight="1">
      <c r="B128" s="135"/>
      <c r="C128" s="136" t="s">
        <v>144</v>
      </c>
      <c r="D128" s="136" t="s">
        <v>133</v>
      </c>
      <c r="E128" s="137" t="s">
        <v>195</v>
      </c>
      <c r="F128" s="138" t="s">
        <v>512</v>
      </c>
      <c r="G128" s="139" t="s">
        <v>168</v>
      </c>
      <c r="H128" s="140">
        <v>146</v>
      </c>
      <c r="I128" s="141"/>
      <c r="J128" s="142">
        <f t="shared" si="0"/>
        <v>0</v>
      </c>
      <c r="K128" s="143"/>
      <c r="L128" s="28"/>
      <c r="M128" s="144" t="s">
        <v>1</v>
      </c>
      <c r="N128" s="145" t="s">
        <v>38</v>
      </c>
      <c r="P128" s="146">
        <f t="shared" si="1"/>
        <v>0</v>
      </c>
      <c r="Q128" s="146">
        <v>0</v>
      </c>
      <c r="R128" s="146">
        <f t="shared" si="2"/>
        <v>0</v>
      </c>
      <c r="S128" s="146">
        <v>0</v>
      </c>
      <c r="T128" s="147">
        <f t="shared" si="3"/>
        <v>0</v>
      </c>
      <c r="AR128" s="148" t="s">
        <v>137</v>
      </c>
      <c r="AT128" s="148" t="s">
        <v>133</v>
      </c>
      <c r="AU128" s="148" t="s">
        <v>138</v>
      </c>
      <c r="AY128" s="13" t="s">
        <v>131</v>
      </c>
      <c r="BE128" s="149">
        <f t="shared" si="4"/>
        <v>0</v>
      </c>
      <c r="BF128" s="149">
        <f t="shared" si="5"/>
        <v>0</v>
      </c>
      <c r="BG128" s="149">
        <f t="shared" si="6"/>
        <v>0</v>
      </c>
      <c r="BH128" s="149">
        <f t="shared" si="7"/>
        <v>0</v>
      </c>
      <c r="BI128" s="149">
        <f t="shared" si="8"/>
        <v>0</v>
      </c>
      <c r="BJ128" s="13" t="s">
        <v>138</v>
      </c>
      <c r="BK128" s="149">
        <f t="shared" si="9"/>
        <v>0</v>
      </c>
      <c r="BL128" s="13" t="s">
        <v>137</v>
      </c>
      <c r="BM128" s="148" t="s">
        <v>513</v>
      </c>
    </row>
    <row r="129" spans="2:65" s="11" customFormat="1" ht="22.75" customHeight="1">
      <c r="B129" s="123"/>
      <c r="D129" s="124" t="s">
        <v>71</v>
      </c>
      <c r="E129" s="133" t="s">
        <v>148</v>
      </c>
      <c r="F129" s="133" t="s">
        <v>287</v>
      </c>
      <c r="I129" s="126"/>
      <c r="J129" s="134">
        <f>BK129</f>
        <v>0</v>
      </c>
      <c r="L129" s="123"/>
      <c r="M129" s="128"/>
      <c r="P129" s="129">
        <f>SUM(P130:P141)</f>
        <v>0</v>
      </c>
      <c r="R129" s="129">
        <f>SUM(R130:R141)</f>
        <v>158.94969800000001</v>
      </c>
      <c r="T129" s="130">
        <f>SUM(T130:T141)</f>
        <v>0</v>
      </c>
      <c r="AR129" s="124" t="s">
        <v>79</v>
      </c>
      <c r="AT129" s="131" t="s">
        <v>71</v>
      </c>
      <c r="AU129" s="131" t="s">
        <v>79</v>
      </c>
      <c r="AY129" s="124" t="s">
        <v>131</v>
      </c>
      <c r="BK129" s="132">
        <f>SUM(BK130:BK141)</f>
        <v>0</v>
      </c>
    </row>
    <row r="130" spans="2:65" s="1" customFormat="1" ht="16.5" customHeight="1">
      <c r="B130" s="135"/>
      <c r="C130" s="136" t="s">
        <v>155</v>
      </c>
      <c r="D130" s="136" t="s">
        <v>133</v>
      </c>
      <c r="E130" s="137" t="s">
        <v>321</v>
      </c>
      <c r="F130" s="138" t="s">
        <v>514</v>
      </c>
      <c r="G130" s="139" t="s">
        <v>168</v>
      </c>
      <c r="H130" s="140">
        <v>116.8</v>
      </c>
      <c r="I130" s="141"/>
      <c r="J130" s="142">
        <f t="shared" ref="J130:J141" si="10">ROUND(I130*H130,2)</f>
        <v>0</v>
      </c>
      <c r="K130" s="143"/>
      <c r="L130" s="28"/>
      <c r="M130" s="144" t="s">
        <v>1</v>
      </c>
      <c r="N130" s="145" t="s">
        <v>38</v>
      </c>
      <c r="P130" s="146">
        <f t="shared" ref="P130:P141" si="11">O130*H130</f>
        <v>0</v>
      </c>
      <c r="Q130" s="146">
        <v>0</v>
      </c>
      <c r="R130" s="146">
        <f t="shared" ref="R130:R141" si="12">Q130*H130</f>
        <v>0</v>
      </c>
      <c r="S130" s="146">
        <v>0</v>
      </c>
      <c r="T130" s="147">
        <f t="shared" ref="T130:T141" si="13">S130*H130</f>
        <v>0</v>
      </c>
      <c r="AR130" s="148" t="s">
        <v>137</v>
      </c>
      <c r="AT130" s="148" t="s">
        <v>133</v>
      </c>
      <c r="AU130" s="148" t="s">
        <v>138</v>
      </c>
      <c r="AY130" s="13" t="s">
        <v>131</v>
      </c>
      <c r="BE130" s="149">
        <f t="shared" ref="BE130:BE141" si="14">IF(N130="základná",J130,0)</f>
        <v>0</v>
      </c>
      <c r="BF130" s="149">
        <f t="shared" ref="BF130:BF141" si="15">IF(N130="znížená",J130,0)</f>
        <v>0</v>
      </c>
      <c r="BG130" s="149">
        <f t="shared" ref="BG130:BG141" si="16">IF(N130="zákl. prenesená",J130,0)</f>
        <v>0</v>
      </c>
      <c r="BH130" s="149">
        <f t="shared" ref="BH130:BH141" si="17">IF(N130="zníž. prenesená",J130,0)</f>
        <v>0</v>
      </c>
      <c r="BI130" s="149">
        <f t="shared" ref="BI130:BI141" si="18">IF(N130="nulová",J130,0)</f>
        <v>0</v>
      </c>
      <c r="BJ130" s="13" t="s">
        <v>138</v>
      </c>
      <c r="BK130" s="149">
        <f t="shared" ref="BK130:BK141" si="19">ROUND(I130*H130,2)</f>
        <v>0</v>
      </c>
      <c r="BL130" s="13" t="s">
        <v>137</v>
      </c>
      <c r="BM130" s="148" t="s">
        <v>515</v>
      </c>
    </row>
    <row r="131" spans="2:65" s="1" customFormat="1" ht="16.5" customHeight="1">
      <c r="B131" s="135"/>
      <c r="C131" s="150" t="s">
        <v>147</v>
      </c>
      <c r="D131" s="150" t="s">
        <v>179</v>
      </c>
      <c r="E131" s="151" t="s">
        <v>323</v>
      </c>
      <c r="F131" s="152" t="s">
        <v>516</v>
      </c>
      <c r="G131" s="153" t="s">
        <v>185</v>
      </c>
      <c r="H131" s="154">
        <v>1.4019999999999999</v>
      </c>
      <c r="I131" s="155"/>
      <c r="J131" s="156">
        <f t="shared" si="10"/>
        <v>0</v>
      </c>
      <c r="K131" s="157"/>
      <c r="L131" s="158"/>
      <c r="M131" s="159" t="s">
        <v>1</v>
      </c>
      <c r="N131" s="160" t="s">
        <v>38</v>
      </c>
      <c r="P131" s="146">
        <f t="shared" si="11"/>
        <v>0</v>
      </c>
      <c r="Q131" s="146">
        <v>1</v>
      </c>
      <c r="R131" s="146">
        <f t="shared" si="12"/>
        <v>1.4019999999999999</v>
      </c>
      <c r="S131" s="146">
        <v>0</v>
      </c>
      <c r="T131" s="147">
        <f t="shared" si="13"/>
        <v>0</v>
      </c>
      <c r="AR131" s="148" t="s">
        <v>147</v>
      </c>
      <c r="AT131" s="148" t="s">
        <v>179</v>
      </c>
      <c r="AU131" s="148" t="s">
        <v>138</v>
      </c>
      <c r="AY131" s="13" t="s">
        <v>131</v>
      </c>
      <c r="BE131" s="149">
        <f t="shared" si="14"/>
        <v>0</v>
      </c>
      <c r="BF131" s="149">
        <f t="shared" si="15"/>
        <v>0</v>
      </c>
      <c r="BG131" s="149">
        <f t="shared" si="16"/>
        <v>0</v>
      </c>
      <c r="BH131" s="149">
        <f t="shared" si="17"/>
        <v>0</v>
      </c>
      <c r="BI131" s="149">
        <f t="shared" si="18"/>
        <v>0</v>
      </c>
      <c r="BJ131" s="13" t="s">
        <v>138</v>
      </c>
      <c r="BK131" s="149">
        <f t="shared" si="19"/>
        <v>0</v>
      </c>
      <c r="BL131" s="13" t="s">
        <v>137</v>
      </c>
      <c r="BM131" s="148" t="s">
        <v>517</v>
      </c>
    </row>
    <row r="132" spans="2:65" s="1" customFormat="1" ht="21.75" customHeight="1">
      <c r="B132" s="135"/>
      <c r="C132" s="136" t="s">
        <v>162</v>
      </c>
      <c r="D132" s="136" t="s">
        <v>133</v>
      </c>
      <c r="E132" s="137" t="s">
        <v>518</v>
      </c>
      <c r="F132" s="138" t="s">
        <v>519</v>
      </c>
      <c r="G132" s="139" t="s">
        <v>168</v>
      </c>
      <c r="H132" s="140">
        <v>116.8</v>
      </c>
      <c r="I132" s="141"/>
      <c r="J132" s="142">
        <f t="shared" si="10"/>
        <v>0</v>
      </c>
      <c r="K132" s="143"/>
      <c r="L132" s="28"/>
      <c r="M132" s="144" t="s">
        <v>1</v>
      </c>
      <c r="N132" s="145" t="s">
        <v>38</v>
      </c>
      <c r="P132" s="146">
        <f t="shared" si="11"/>
        <v>0</v>
      </c>
      <c r="Q132" s="146">
        <v>0.1002</v>
      </c>
      <c r="R132" s="146">
        <f t="shared" si="12"/>
        <v>11.70336</v>
      </c>
      <c r="S132" s="146">
        <v>0</v>
      </c>
      <c r="T132" s="147">
        <f t="shared" si="13"/>
        <v>0</v>
      </c>
      <c r="AR132" s="148" t="s">
        <v>137</v>
      </c>
      <c r="AT132" s="148" t="s">
        <v>133</v>
      </c>
      <c r="AU132" s="148" t="s">
        <v>138</v>
      </c>
      <c r="AY132" s="13" t="s">
        <v>131</v>
      </c>
      <c r="BE132" s="149">
        <f t="shared" si="14"/>
        <v>0</v>
      </c>
      <c r="BF132" s="149">
        <f t="shared" si="15"/>
        <v>0</v>
      </c>
      <c r="BG132" s="149">
        <f t="shared" si="16"/>
        <v>0</v>
      </c>
      <c r="BH132" s="149">
        <f t="shared" si="17"/>
        <v>0</v>
      </c>
      <c r="BI132" s="149">
        <f t="shared" si="18"/>
        <v>0</v>
      </c>
      <c r="BJ132" s="13" t="s">
        <v>138</v>
      </c>
      <c r="BK132" s="149">
        <f t="shared" si="19"/>
        <v>0</v>
      </c>
      <c r="BL132" s="13" t="s">
        <v>137</v>
      </c>
      <c r="BM132" s="148" t="s">
        <v>520</v>
      </c>
    </row>
    <row r="133" spans="2:65" s="1" customFormat="1" ht="16.5" customHeight="1">
      <c r="B133" s="135"/>
      <c r="C133" s="150" t="s">
        <v>151</v>
      </c>
      <c r="D133" s="150" t="s">
        <v>179</v>
      </c>
      <c r="E133" s="151" t="s">
        <v>521</v>
      </c>
      <c r="F133" s="152" t="s">
        <v>522</v>
      </c>
      <c r="G133" s="153" t="s">
        <v>185</v>
      </c>
      <c r="H133" s="154">
        <v>11.096</v>
      </c>
      <c r="I133" s="155"/>
      <c r="J133" s="156">
        <f t="shared" si="10"/>
        <v>0</v>
      </c>
      <c r="K133" s="157"/>
      <c r="L133" s="158"/>
      <c r="M133" s="159" t="s">
        <v>1</v>
      </c>
      <c r="N133" s="160" t="s">
        <v>38</v>
      </c>
      <c r="P133" s="146">
        <f t="shared" si="11"/>
        <v>0</v>
      </c>
      <c r="Q133" s="146">
        <v>1</v>
      </c>
      <c r="R133" s="146">
        <f t="shared" si="12"/>
        <v>11.096</v>
      </c>
      <c r="S133" s="146">
        <v>0</v>
      </c>
      <c r="T133" s="147">
        <f t="shared" si="13"/>
        <v>0</v>
      </c>
      <c r="AR133" s="148" t="s">
        <v>147</v>
      </c>
      <c r="AT133" s="148" t="s">
        <v>179</v>
      </c>
      <c r="AU133" s="148" t="s">
        <v>138</v>
      </c>
      <c r="AY133" s="13" t="s">
        <v>131</v>
      </c>
      <c r="BE133" s="149">
        <f t="shared" si="14"/>
        <v>0</v>
      </c>
      <c r="BF133" s="149">
        <f t="shared" si="15"/>
        <v>0</v>
      </c>
      <c r="BG133" s="149">
        <f t="shared" si="16"/>
        <v>0</v>
      </c>
      <c r="BH133" s="149">
        <f t="shared" si="17"/>
        <v>0</v>
      </c>
      <c r="BI133" s="149">
        <f t="shared" si="18"/>
        <v>0</v>
      </c>
      <c r="BJ133" s="13" t="s">
        <v>138</v>
      </c>
      <c r="BK133" s="149">
        <f t="shared" si="19"/>
        <v>0</v>
      </c>
      <c r="BL133" s="13" t="s">
        <v>137</v>
      </c>
      <c r="BM133" s="148" t="s">
        <v>523</v>
      </c>
    </row>
    <row r="134" spans="2:65" s="1" customFormat="1" ht="24.25" customHeight="1">
      <c r="B134" s="135"/>
      <c r="C134" s="136" t="s">
        <v>170</v>
      </c>
      <c r="D134" s="136" t="s">
        <v>133</v>
      </c>
      <c r="E134" s="137" t="s">
        <v>524</v>
      </c>
      <c r="F134" s="138" t="s">
        <v>525</v>
      </c>
      <c r="G134" s="139" t="s">
        <v>168</v>
      </c>
      <c r="H134" s="140">
        <v>116.8</v>
      </c>
      <c r="I134" s="141"/>
      <c r="J134" s="142">
        <f t="shared" si="10"/>
        <v>0</v>
      </c>
      <c r="K134" s="143"/>
      <c r="L134" s="28"/>
      <c r="M134" s="144" t="s">
        <v>1</v>
      </c>
      <c r="N134" s="145" t="s">
        <v>38</v>
      </c>
      <c r="P134" s="146">
        <f t="shared" si="11"/>
        <v>0</v>
      </c>
      <c r="Q134" s="146">
        <v>9.2499999999999999E-2</v>
      </c>
      <c r="R134" s="146">
        <f t="shared" si="12"/>
        <v>10.804</v>
      </c>
      <c r="S134" s="146">
        <v>0</v>
      </c>
      <c r="T134" s="147">
        <f t="shared" si="13"/>
        <v>0</v>
      </c>
      <c r="AR134" s="148" t="s">
        <v>137</v>
      </c>
      <c r="AT134" s="148" t="s">
        <v>133</v>
      </c>
      <c r="AU134" s="148" t="s">
        <v>138</v>
      </c>
      <c r="AY134" s="13" t="s">
        <v>131</v>
      </c>
      <c r="BE134" s="149">
        <f t="shared" si="14"/>
        <v>0</v>
      </c>
      <c r="BF134" s="149">
        <f t="shared" si="15"/>
        <v>0</v>
      </c>
      <c r="BG134" s="149">
        <f t="shared" si="16"/>
        <v>0</v>
      </c>
      <c r="BH134" s="149">
        <f t="shared" si="17"/>
        <v>0</v>
      </c>
      <c r="BI134" s="149">
        <f t="shared" si="18"/>
        <v>0</v>
      </c>
      <c r="BJ134" s="13" t="s">
        <v>138</v>
      </c>
      <c r="BK134" s="149">
        <f t="shared" si="19"/>
        <v>0</v>
      </c>
      <c r="BL134" s="13" t="s">
        <v>137</v>
      </c>
      <c r="BM134" s="148" t="s">
        <v>526</v>
      </c>
    </row>
    <row r="135" spans="2:65" s="1" customFormat="1" ht="24.25" customHeight="1">
      <c r="B135" s="135"/>
      <c r="C135" s="150" t="s">
        <v>154</v>
      </c>
      <c r="D135" s="150" t="s">
        <v>179</v>
      </c>
      <c r="E135" s="151" t="s">
        <v>527</v>
      </c>
      <c r="F135" s="152" t="s">
        <v>528</v>
      </c>
      <c r="G135" s="153" t="s">
        <v>168</v>
      </c>
      <c r="H135" s="154">
        <v>119.136</v>
      </c>
      <c r="I135" s="155"/>
      <c r="J135" s="156">
        <f t="shared" si="10"/>
        <v>0</v>
      </c>
      <c r="K135" s="157"/>
      <c r="L135" s="158"/>
      <c r="M135" s="159" t="s">
        <v>1</v>
      </c>
      <c r="N135" s="160" t="s">
        <v>38</v>
      </c>
      <c r="P135" s="146">
        <f t="shared" si="11"/>
        <v>0</v>
      </c>
      <c r="Q135" s="146">
        <v>0.13</v>
      </c>
      <c r="R135" s="146">
        <f t="shared" si="12"/>
        <v>15.487679999999999</v>
      </c>
      <c r="S135" s="146">
        <v>0</v>
      </c>
      <c r="T135" s="147">
        <f t="shared" si="13"/>
        <v>0</v>
      </c>
      <c r="AR135" s="148" t="s">
        <v>147</v>
      </c>
      <c r="AT135" s="148" t="s">
        <v>179</v>
      </c>
      <c r="AU135" s="148" t="s">
        <v>138</v>
      </c>
      <c r="AY135" s="13" t="s">
        <v>131</v>
      </c>
      <c r="BE135" s="149">
        <f t="shared" si="14"/>
        <v>0</v>
      </c>
      <c r="BF135" s="149">
        <f t="shared" si="15"/>
        <v>0</v>
      </c>
      <c r="BG135" s="149">
        <f t="shared" si="16"/>
        <v>0</v>
      </c>
      <c r="BH135" s="149">
        <f t="shared" si="17"/>
        <v>0</v>
      </c>
      <c r="BI135" s="149">
        <f t="shared" si="18"/>
        <v>0</v>
      </c>
      <c r="BJ135" s="13" t="s">
        <v>138</v>
      </c>
      <c r="BK135" s="149">
        <f t="shared" si="19"/>
        <v>0</v>
      </c>
      <c r="BL135" s="13" t="s">
        <v>137</v>
      </c>
      <c r="BM135" s="148" t="s">
        <v>529</v>
      </c>
    </row>
    <row r="136" spans="2:65" s="1" customFormat="1" ht="33" customHeight="1">
      <c r="B136" s="135"/>
      <c r="C136" s="136" t="s">
        <v>178</v>
      </c>
      <c r="D136" s="136" t="s">
        <v>133</v>
      </c>
      <c r="E136" s="137" t="s">
        <v>530</v>
      </c>
      <c r="F136" s="138" t="s">
        <v>531</v>
      </c>
      <c r="G136" s="139" t="s">
        <v>168</v>
      </c>
      <c r="H136" s="140">
        <v>116.8</v>
      </c>
      <c r="I136" s="141"/>
      <c r="J136" s="142">
        <f t="shared" si="10"/>
        <v>0</v>
      </c>
      <c r="K136" s="143"/>
      <c r="L136" s="28"/>
      <c r="M136" s="144" t="s">
        <v>1</v>
      </c>
      <c r="N136" s="145" t="s">
        <v>38</v>
      </c>
      <c r="P136" s="146">
        <f t="shared" si="11"/>
        <v>0</v>
      </c>
      <c r="Q136" s="146">
        <v>0.71643999999999997</v>
      </c>
      <c r="R136" s="146">
        <f t="shared" si="12"/>
        <v>83.680191999999991</v>
      </c>
      <c r="S136" s="146">
        <v>0</v>
      </c>
      <c r="T136" s="147">
        <f t="shared" si="13"/>
        <v>0</v>
      </c>
      <c r="AR136" s="148" t="s">
        <v>137</v>
      </c>
      <c r="AT136" s="148" t="s">
        <v>133</v>
      </c>
      <c r="AU136" s="148" t="s">
        <v>138</v>
      </c>
      <c r="AY136" s="13" t="s">
        <v>131</v>
      </c>
      <c r="BE136" s="149">
        <f t="shared" si="14"/>
        <v>0</v>
      </c>
      <c r="BF136" s="149">
        <f t="shared" si="15"/>
        <v>0</v>
      </c>
      <c r="BG136" s="149">
        <f t="shared" si="16"/>
        <v>0</v>
      </c>
      <c r="BH136" s="149">
        <f t="shared" si="17"/>
        <v>0</v>
      </c>
      <c r="BI136" s="149">
        <f t="shared" si="18"/>
        <v>0</v>
      </c>
      <c r="BJ136" s="13" t="s">
        <v>138</v>
      </c>
      <c r="BK136" s="149">
        <f t="shared" si="19"/>
        <v>0</v>
      </c>
      <c r="BL136" s="13" t="s">
        <v>137</v>
      </c>
      <c r="BM136" s="148" t="s">
        <v>532</v>
      </c>
    </row>
    <row r="137" spans="2:65" s="1" customFormat="1" ht="24.25" customHeight="1">
      <c r="B137" s="135"/>
      <c r="C137" s="136" t="s">
        <v>158</v>
      </c>
      <c r="D137" s="136" t="s">
        <v>133</v>
      </c>
      <c r="E137" s="137" t="s">
        <v>533</v>
      </c>
      <c r="F137" s="138" t="s">
        <v>534</v>
      </c>
      <c r="G137" s="139" t="s">
        <v>168</v>
      </c>
      <c r="H137" s="140">
        <v>116.8</v>
      </c>
      <c r="I137" s="141"/>
      <c r="J137" s="142">
        <f t="shared" si="10"/>
        <v>0</v>
      </c>
      <c r="K137" s="143"/>
      <c r="L137" s="28"/>
      <c r="M137" s="144" t="s">
        <v>1</v>
      </c>
      <c r="N137" s="145" t="s">
        <v>38</v>
      </c>
      <c r="P137" s="146">
        <f t="shared" si="11"/>
        <v>0</v>
      </c>
      <c r="Q137" s="146">
        <v>0</v>
      </c>
      <c r="R137" s="146">
        <f t="shared" si="12"/>
        <v>0</v>
      </c>
      <c r="S137" s="146">
        <v>0</v>
      </c>
      <c r="T137" s="147">
        <f t="shared" si="13"/>
        <v>0</v>
      </c>
      <c r="AR137" s="148" t="s">
        <v>161</v>
      </c>
      <c r="AT137" s="148" t="s">
        <v>133</v>
      </c>
      <c r="AU137" s="148" t="s">
        <v>138</v>
      </c>
      <c r="AY137" s="13" t="s">
        <v>131</v>
      </c>
      <c r="BE137" s="149">
        <f t="shared" si="14"/>
        <v>0</v>
      </c>
      <c r="BF137" s="149">
        <f t="shared" si="15"/>
        <v>0</v>
      </c>
      <c r="BG137" s="149">
        <f t="shared" si="16"/>
        <v>0</v>
      </c>
      <c r="BH137" s="149">
        <f t="shared" si="17"/>
        <v>0</v>
      </c>
      <c r="BI137" s="149">
        <f t="shared" si="18"/>
        <v>0</v>
      </c>
      <c r="BJ137" s="13" t="s">
        <v>138</v>
      </c>
      <c r="BK137" s="149">
        <f t="shared" si="19"/>
        <v>0</v>
      </c>
      <c r="BL137" s="13" t="s">
        <v>161</v>
      </c>
      <c r="BM137" s="148" t="s">
        <v>535</v>
      </c>
    </row>
    <row r="138" spans="2:65" s="1" customFormat="1" ht="16.5" customHeight="1">
      <c r="B138" s="135"/>
      <c r="C138" s="150" t="s">
        <v>187</v>
      </c>
      <c r="D138" s="150" t="s">
        <v>179</v>
      </c>
      <c r="E138" s="151" t="s">
        <v>536</v>
      </c>
      <c r="F138" s="152" t="s">
        <v>537</v>
      </c>
      <c r="G138" s="153" t="s">
        <v>168</v>
      </c>
      <c r="H138" s="154">
        <v>134.32</v>
      </c>
      <c r="I138" s="155"/>
      <c r="J138" s="156">
        <f t="shared" si="10"/>
        <v>0</v>
      </c>
      <c r="K138" s="157"/>
      <c r="L138" s="158"/>
      <c r="M138" s="159" t="s">
        <v>1</v>
      </c>
      <c r="N138" s="160" t="s">
        <v>38</v>
      </c>
      <c r="P138" s="146">
        <f t="shared" si="11"/>
        <v>0</v>
      </c>
      <c r="Q138" s="146">
        <v>2.9999999999999997E-4</v>
      </c>
      <c r="R138" s="146">
        <f t="shared" si="12"/>
        <v>4.0295999999999992E-2</v>
      </c>
      <c r="S138" s="146">
        <v>0</v>
      </c>
      <c r="T138" s="147">
        <f t="shared" si="13"/>
        <v>0</v>
      </c>
      <c r="AR138" s="148" t="s">
        <v>249</v>
      </c>
      <c r="AT138" s="148" t="s">
        <v>179</v>
      </c>
      <c r="AU138" s="148" t="s">
        <v>138</v>
      </c>
      <c r="AY138" s="13" t="s">
        <v>131</v>
      </c>
      <c r="BE138" s="149">
        <f t="shared" si="14"/>
        <v>0</v>
      </c>
      <c r="BF138" s="149">
        <f t="shared" si="15"/>
        <v>0</v>
      </c>
      <c r="BG138" s="149">
        <f t="shared" si="16"/>
        <v>0</v>
      </c>
      <c r="BH138" s="149">
        <f t="shared" si="17"/>
        <v>0</v>
      </c>
      <c r="BI138" s="149">
        <f t="shared" si="18"/>
        <v>0</v>
      </c>
      <c r="BJ138" s="13" t="s">
        <v>138</v>
      </c>
      <c r="BK138" s="149">
        <f t="shared" si="19"/>
        <v>0</v>
      </c>
      <c r="BL138" s="13" t="s">
        <v>161</v>
      </c>
      <c r="BM138" s="148" t="s">
        <v>538</v>
      </c>
    </row>
    <row r="139" spans="2:65" s="1" customFormat="1" ht="16.5" customHeight="1">
      <c r="B139" s="135"/>
      <c r="C139" s="136" t="s">
        <v>161</v>
      </c>
      <c r="D139" s="136" t="s">
        <v>133</v>
      </c>
      <c r="E139" s="137" t="s">
        <v>344</v>
      </c>
      <c r="F139" s="138" t="s">
        <v>539</v>
      </c>
      <c r="G139" s="139" t="s">
        <v>215</v>
      </c>
      <c r="H139" s="140">
        <v>99</v>
      </c>
      <c r="I139" s="141"/>
      <c r="J139" s="142">
        <f t="shared" si="10"/>
        <v>0</v>
      </c>
      <c r="K139" s="143"/>
      <c r="L139" s="28"/>
      <c r="M139" s="144" t="s">
        <v>1</v>
      </c>
      <c r="N139" s="145" t="s">
        <v>38</v>
      </c>
      <c r="P139" s="146">
        <f t="shared" si="11"/>
        <v>0</v>
      </c>
      <c r="Q139" s="146">
        <v>0</v>
      </c>
      <c r="R139" s="146">
        <f t="shared" si="12"/>
        <v>0</v>
      </c>
      <c r="S139" s="146">
        <v>0</v>
      </c>
      <c r="T139" s="147">
        <f t="shared" si="13"/>
        <v>0</v>
      </c>
      <c r="AR139" s="148" t="s">
        <v>137</v>
      </c>
      <c r="AT139" s="148" t="s">
        <v>133</v>
      </c>
      <c r="AU139" s="148" t="s">
        <v>138</v>
      </c>
      <c r="AY139" s="13" t="s">
        <v>131</v>
      </c>
      <c r="BE139" s="149">
        <f t="shared" si="14"/>
        <v>0</v>
      </c>
      <c r="BF139" s="149">
        <f t="shared" si="15"/>
        <v>0</v>
      </c>
      <c r="BG139" s="149">
        <f t="shared" si="16"/>
        <v>0</v>
      </c>
      <c r="BH139" s="149">
        <f t="shared" si="17"/>
        <v>0</v>
      </c>
      <c r="BI139" s="149">
        <f t="shared" si="18"/>
        <v>0</v>
      </c>
      <c r="BJ139" s="13" t="s">
        <v>138</v>
      </c>
      <c r="BK139" s="149">
        <f t="shared" si="19"/>
        <v>0</v>
      </c>
      <c r="BL139" s="13" t="s">
        <v>137</v>
      </c>
      <c r="BM139" s="148" t="s">
        <v>540</v>
      </c>
    </row>
    <row r="140" spans="2:65" s="1" customFormat="1" ht="24.25" customHeight="1">
      <c r="B140" s="135"/>
      <c r="C140" s="150" t="s">
        <v>194</v>
      </c>
      <c r="D140" s="150" t="s">
        <v>179</v>
      </c>
      <c r="E140" s="151" t="s">
        <v>541</v>
      </c>
      <c r="F140" s="152" t="s">
        <v>542</v>
      </c>
      <c r="G140" s="153" t="s">
        <v>176</v>
      </c>
      <c r="H140" s="154">
        <v>100</v>
      </c>
      <c r="I140" s="155"/>
      <c r="J140" s="156">
        <f t="shared" si="10"/>
        <v>0</v>
      </c>
      <c r="K140" s="157"/>
      <c r="L140" s="158"/>
      <c r="M140" s="159" t="s">
        <v>1</v>
      </c>
      <c r="N140" s="160" t="s">
        <v>38</v>
      </c>
      <c r="P140" s="146">
        <f t="shared" si="11"/>
        <v>0</v>
      </c>
      <c r="Q140" s="146">
        <v>4.8000000000000001E-2</v>
      </c>
      <c r="R140" s="146">
        <f t="shared" si="12"/>
        <v>4.8</v>
      </c>
      <c r="S140" s="146">
        <v>0</v>
      </c>
      <c r="T140" s="147">
        <f t="shared" si="13"/>
        <v>0</v>
      </c>
      <c r="AR140" s="148" t="s">
        <v>147</v>
      </c>
      <c r="AT140" s="148" t="s">
        <v>179</v>
      </c>
      <c r="AU140" s="148" t="s">
        <v>138</v>
      </c>
      <c r="AY140" s="13" t="s">
        <v>131</v>
      </c>
      <c r="BE140" s="149">
        <f t="shared" si="14"/>
        <v>0</v>
      </c>
      <c r="BF140" s="149">
        <f t="shared" si="15"/>
        <v>0</v>
      </c>
      <c r="BG140" s="149">
        <f t="shared" si="16"/>
        <v>0</v>
      </c>
      <c r="BH140" s="149">
        <f t="shared" si="17"/>
        <v>0</v>
      </c>
      <c r="BI140" s="149">
        <f t="shared" si="18"/>
        <v>0</v>
      </c>
      <c r="BJ140" s="13" t="s">
        <v>138</v>
      </c>
      <c r="BK140" s="149">
        <f t="shared" si="19"/>
        <v>0</v>
      </c>
      <c r="BL140" s="13" t="s">
        <v>137</v>
      </c>
      <c r="BM140" s="148" t="s">
        <v>543</v>
      </c>
    </row>
    <row r="141" spans="2:65" s="1" customFormat="1" ht="21.75" customHeight="1">
      <c r="B141" s="135"/>
      <c r="C141" s="136" t="s">
        <v>165</v>
      </c>
      <c r="D141" s="136" t="s">
        <v>133</v>
      </c>
      <c r="E141" s="137" t="s">
        <v>544</v>
      </c>
      <c r="F141" s="138" t="s">
        <v>545</v>
      </c>
      <c r="G141" s="139" t="s">
        <v>136</v>
      </c>
      <c r="H141" s="140">
        <v>9</v>
      </c>
      <c r="I141" s="141"/>
      <c r="J141" s="142">
        <f t="shared" si="10"/>
        <v>0</v>
      </c>
      <c r="K141" s="143"/>
      <c r="L141" s="28"/>
      <c r="M141" s="144" t="s">
        <v>1</v>
      </c>
      <c r="N141" s="145" t="s">
        <v>38</v>
      </c>
      <c r="P141" s="146">
        <f t="shared" si="11"/>
        <v>0</v>
      </c>
      <c r="Q141" s="146">
        <v>2.2151299999999998</v>
      </c>
      <c r="R141" s="146">
        <f t="shared" si="12"/>
        <v>19.936169999999997</v>
      </c>
      <c r="S141" s="146">
        <v>0</v>
      </c>
      <c r="T141" s="147">
        <f t="shared" si="13"/>
        <v>0</v>
      </c>
      <c r="AR141" s="148" t="s">
        <v>137</v>
      </c>
      <c r="AT141" s="148" t="s">
        <v>133</v>
      </c>
      <c r="AU141" s="148" t="s">
        <v>138</v>
      </c>
      <c r="AY141" s="13" t="s">
        <v>131</v>
      </c>
      <c r="BE141" s="149">
        <f t="shared" si="14"/>
        <v>0</v>
      </c>
      <c r="BF141" s="149">
        <f t="shared" si="15"/>
        <v>0</v>
      </c>
      <c r="BG141" s="149">
        <f t="shared" si="16"/>
        <v>0</v>
      </c>
      <c r="BH141" s="149">
        <f t="shared" si="17"/>
        <v>0</v>
      </c>
      <c r="BI141" s="149">
        <f t="shared" si="18"/>
        <v>0</v>
      </c>
      <c r="BJ141" s="13" t="s">
        <v>138</v>
      </c>
      <c r="BK141" s="149">
        <f t="shared" si="19"/>
        <v>0</v>
      </c>
      <c r="BL141" s="13" t="s">
        <v>137</v>
      </c>
      <c r="BM141" s="148" t="s">
        <v>546</v>
      </c>
    </row>
    <row r="142" spans="2:65" s="11" customFormat="1" ht="22.75" customHeight="1">
      <c r="B142" s="123"/>
      <c r="D142" s="124" t="s">
        <v>71</v>
      </c>
      <c r="E142" s="133" t="s">
        <v>351</v>
      </c>
      <c r="F142" s="133" t="s">
        <v>352</v>
      </c>
      <c r="I142" s="126"/>
      <c r="J142" s="134">
        <f>BK142</f>
        <v>0</v>
      </c>
      <c r="L142" s="123"/>
      <c r="M142" s="128"/>
      <c r="P142" s="129">
        <f>P143</f>
        <v>0</v>
      </c>
      <c r="R142" s="129">
        <f>R143</f>
        <v>0</v>
      </c>
      <c r="T142" s="130">
        <f>T143</f>
        <v>0</v>
      </c>
      <c r="AR142" s="124" t="s">
        <v>79</v>
      </c>
      <c r="AT142" s="131" t="s">
        <v>71</v>
      </c>
      <c r="AU142" s="131" t="s">
        <v>79</v>
      </c>
      <c r="AY142" s="124" t="s">
        <v>131</v>
      </c>
      <c r="BK142" s="132">
        <f>BK143</f>
        <v>0</v>
      </c>
    </row>
    <row r="143" spans="2:65" s="1" customFormat="1" ht="24.25" customHeight="1">
      <c r="B143" s="135"/>
      <c r="C143" s="136" t="s">
        <v>202</v>
      </c>
      <c r="D143" s="136" t="s">
        <v>133</v>
      </c>
      <c r="E143" s="137" t="s">
        <v>547</v>
      </c>
      <c r="F143" s="138" t="s">
        <v>548</v>
      </c>
      <c r="G143" s="139" t="s">
        <v>185</v>
      </c>
      <c r="H143" s="140">
        <v>158.91900000000001</v>
      </c>
      <c r="I143" s="141"/>
      <c r="J143" s="142">
        <f>ROUND(I143*H143,2)</f>
        <v>0</v>
      </c>
      <c r="K143" s="143"/>
      <c r="L143" s="28"/>
      <c r="M143" s="166" t="s">
        <v>1</v>
      </c>
      <c r="N143" s="167" t="s">
        <v>38</v>
      </c>
      <c r="O143" s="163"/>
      <c r="P143" s="164">
        <f>O143*H143</f>
        <v>0</v>
      </c>
      <c r="Q143" s="164">
        <v>0</v>
      </c>
      <c r="R143" s="164">
        <f>Q143*H143</f>
        <v>0</v>
      </c>
      <c r="S143" s="164">
        <v>0</v>
      </c>
      <c r="T143" s="165">
        <f>S143*H143</f>
        <v>0</v>
      </c>
      <c r="AR143" s="148" t="s">
        <v>137</v>
      </c>
      <c r="AT143" s="148" t="s">
        <v>133</v>
      </c>
      <c r="AU143" s="148" t="s">
        <v>138</v>
      </c>
      <c r="AY143" s="13" t="s">
        <v>131</v>
      </c>
      <c r="BE143" s="149">
        <f>IF(N143="základná",J143,0)</f>
        <v>0</v>
      </c>
      <c r="BF143" s="149">
        <f>IF(N143="znížená",J143,0)</f>
        <v>0</v>
      </c>
      <c r="BG143" s="149">
        <f>IF(N143="zákl. prenesená",J143,0)</f>
        <v>0</v>
      </c>
      <c r="BH143" s="149">
        <f>IF(N143="zníž. prenesená",J143,0)</f>
        <v>0</v>
      </c>
      <c r="BI143" s="149">
        <f>IF(N143="nulová",J143,0)</f>
        <v>0</v>
      </c>
      <c r="BJ143" s="13" t="s">
        <v>138</v>
      </c>
      <c r="BK143" s="149">
        <f>ROUND(I143*H143,2)</f>
        <v>0</v>
      </c>
      <c r="BL143" s="13" t="s">
        <v>137</v>
      </c>
      <c r="BM143" s="148" t="s">
        <v>549</v>
      </c>
    </row>
    <row r="144" spans="2:65" s="1" customFormat="1" ht="7" customHeight="1">
      <c r="B144" s="43"/>
      <c r="C144" s="44"/>
      <c r="D144" s="44"/>
      <c r="E144" s="44"/>
      <c r="F144" s="44"/>
      <c r="G144" s="44"/>
      <c r="H144" s="44"/>
      <c r="I144" s="44"/>
      <c r="J144" s="44"/>
      <c r="K144" s="44"/>
      <c r="L144" s="28"/>
    </row>
  </sheetData>
  <autoFilter ref="C119:K143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60"/>
  <sheetViews>
    <sheetView showGridLines="0" workbookViewId="0"/>
  </sheetViews>
  <sheetFormatPr baseColWidth="10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86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72</v>
      </c>
    </row>
    <row r="4" spans="2:46" ht="25" customHeight="1">
      <c r="B4" s="16"/>
      <c r="D4" s="17" t="s">
        <v>96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12" t="str">
        <f>'Rekapitulácia stavby'!K6</f>
        <v>Výstavba športového areálu v Bardejove - časť Dlhá Lúka</v>
      </c>
      <c r="F7" s="213"/>
      <c r="G7" s="213"/>
      <c r="H7" s="213"/>
      <c r="L7" s="16"/>
    </row>
    <row r="8" spans="2:46" s="1" customFormat="1" ht="12" customHeight="1">
      <c r="B8" s="28"/>
      <c r="D8" s="23" t="s">
        <v>97</v>
      </c>
      <c r="L8" s="28"/>
    </row>
    <row r="9" spans="2:46" s="1" customFormat="1" ht="16.5" customHeight="1">
      <c r="B9" s="28"/>
      <c r="E9" s="202" t="s">
        <v>550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6. 1. 2025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 xml:space="preserve"> </v>
      </c>
      <c r="I15" s="23" t="s">
        <v>25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30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31</v>
      </c>
      <c r="L26" s="28"/>
    </row>
    <row r="27" spans="2:12" s="7" customFormat="1" ht="16.5" customHeight="1">
      <c r="B27" s="88"/>
      <c r="E27" s="188" t="s">
        <v>1</v>
      </c>
      <c r="F27" s="188"/>
      <c r="G27" s="188"/>
      <c r="H27" s="188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32</v>
      </c>
      <c r="J30" s="65">
        <f>ROUND(J124,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34</v>
      </c>
      <c r="I32" s="31" t="s">
        <v>33</v>
      </c>
      <c r="J32" s="31" t="s">
        <v>35</v>
      </c>
      <c r="L32" s="28"/>
    </row>
    <row r="33" spans="2:12" s="1" customFormat="1" ht="14.5" customHeight="1">
      <c r="B33" s="28"/>
      <c r="D33" s="54" t="s">
        <v>36</v>
      </c>
      <c r="E33" s="33" t="s">
        <v>37</v>
      </c>
      <c r="F33" s="90">
        <f>ROUND((SUM(BE124:BE159)),  2)</f>
        <v>0</v>
      </c>
      <c r="G33" s="91"/>
      <c r="H33" s="91"/>
      <c r="I33" s="92">
        <v>0.23</v>
      </c>
      <c r="J33" s="90">
        <f>ROUND(((SUM(BE124:BE159))*I33),  2)</f>
        <v>0</v>
      </c>
      <c r="L33" s="28"/>
    </row>
    <row r="34" spans="2:12" s="1" customFormat="1" ht="14.5" customHeight="1">
      <c r="B34" s="28"/>
      <c r="E34" s="33" t="s">
        <v>38</v>
      </c>
      <c r="F34" s="90">
        <f>ROUND((SUM(BF124:BF159)),  2)</f>
        <v>0</v>
      </c>
      <c r="G34" s="91"/>
      <c r="H34" s="91"/>
      <c r="I34" s="92">
        <v>0.23</v>
      </c>
      <c r="J34" s="90">
        <f>ROUND(((SUM(BF124:BF159))*I34),  2)</f>
        <v>0</v>
      </c>
      <c r="L34" s="28"/>
    </row>
    <row r="35" spans="2:12" s="1" customFormat="1" ht="14.5" hidden="1" customHeight="1">
      <c r="B35" s="28"/>
      <c r="E35" s="23" t="s">
        <v>39</v>
      </c>
      <c r="F35" s="93">
        <f>ROUND((SUM(BG124:BG159)),  2)</f>
        <v>0</v>
      </c>
      <c r="I35" s="94">
        <v>0.23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40</v>
      </c>
      <c r="F36" s="93">
        <f>ROUND((SUM(BH124:BH159)),  2)</f>
        <v>0</v>
      </c>
      <c r="I36" s="94">
        <v>0.23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41</v>
      </c>
      <c r="F37" s="90">
        <f>ROUND((SUM(BI124:BI159)),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42</v>
      </c>
      <c r="E39" s="56"/>
      <c r="F39" s="56"/>
      <c r="G39" s="97" t="s">
        <v>43</v>
      </c>
      <c r="H39" s="98" t="s">
        <v>44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">
      <c r="B61" s="28"/>
      <c r="D61" s="42" t="s">
        <v>47</v>
      </c>
      <c r="E61" s="30"/>
      <c r="F61" s="101" t="s">
        <v>48</v>
      </c>
      <c r="G61" s="42" t="s">
        <v>47</v>
      </c>
      <c r="H61" s="30"/>
      <c r="I61" s="30"/>
      <c r="J61" s="102" t="s">
        <v>48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8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">
      <c r="B76" s="28"/>
      <c r="D76" s="42" t="s">
        <v>47</v>
      </c>
      <c r="E76" s="30"/>
      <c r="F76" s="101" t="s">
        <v>48</v>
      </c>
      <c r="G76" s="42" t="s">
        <v>47</v>
      </c>
      <c r="H76" s="30"/>
      <c r="I76" s="30"/>
      <c r="J76" s="102" t="s">
        <v>48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12" t="str">
        <f>E7</f>
        <v>Výstavba športového areálu v Bardejove - časť Dlhá Lúka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97</v>
      </c>
      <c r="L86" s="28"/>
    </row>
    <row r="87" spans="2:47" s="1" customFormat="1" ht="16.5" customHeight="1">
      <c r="B87" s="28"/>
      <c r="E87" s="202" t="str">
        <f>E9</f>
        <v>SO.02 - Vstupná brána s parkoviskom pre imobilných</v>
      </c>
      <c r="F87" s="211"/>
      <c r="G87" s="211"/>
      <c r="H87" s="211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6. 1. 2025</v>
      </c>
      <c r="L89" s="28"/>
    </row>
    <row r="90" spans="2:47" s="1" customFormat="1" ht="7" customHeight="1">
      <c r="B90" s="28"/>
      <c r="L90" s="28"/>
    </row>
    <row r="91" spans="2:47" s="1" customFormat="1" ht="15.25" customHeight="1">
      <c r="B91" s="28"/>
      <c r="C91" s="23" t="s">
        <v>23</v>
      </c>
      <c r="F91" s="21" t="str">
        <f>E15</f>
        <v xml:space="preserve"> </v>
      </c>
      <c r="I91" s="23" t="s">
        <v>28</v>
      </c>
      <c r="J91" s="26" t="str">
        <f>E21</f>
        <v xml:space="preserve"> </v>
      </c>
      <c r="L91" s="28"/>
    </row>
    <row r="92" spans="2:47" s="1" customFormat="1" ht="15.25" customHeight="1">
      <c r="B92" s="28"/>
      <c r="C92" s="23" t="s">
        <v>26</v>
      </c>
      <c r="F92" s="21" t="str">
        <f>IF(E18="","",E18)</f>
        <v>Vyplň údaj</v>
      </c>
      <c r="I92" s="23" t="s">
        <v>30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100</v>
      </c>
      <c r="D94" s="95"/>
      <c r="E94" s="95"/>
      <c r="F94" s="95"/>
      <c r="G94" s="95"/>
      <c r="H94" s="95"/>
      <c r="I94" s="95"/>
      <c r="J94" s="104" t="s">
        <v>101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102</v>
      </c>
      <c r="J96" s="65">
        <f>J124</f>
        <v>0</v>
      </c>
      <c r="L96" s="28"/>
      <c r="AU96" s="13" t="s">
        <v>103</v>
      </c>
    </row>
    <row r="97" spans="2:12" s="8" customFormat="1" ht="25" customHeight="1">
      <c r="B97" s="106"/>
      <c r="D97" s="107" t="s">
        <v>104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2:12" s="9" customFormat="1" ht="20" customHeight="1">
      <c r="B98" s="110"/>
      <c r="D98" s="111" t="s">
        <v>105</v>
      </c>
      <c r="E98" s="112"/>
      <c r="F98" s="112"/>
      <c r="G98" s="112"/>
      <c r="H98" s="112"/>
      <c r="I98" s="112"/>
      <c r="J98" s="113">
        <f>J126</f>
        <v>0</v>
      </c>
      <c r="L98" s="110"/>
    </row>
    <row r="99" spans="2:12" s="9" customFormat="1" ht="20" customHeight="1">
      <c r="B99" s="110"/>
      <c r="D99" s="111" t="s">
        <v>106</v>
      </c>
      <c r="E99" s="112"/>
      <c r="F99" s="112"/>
      <c r="G99" s="112"/>
      <c r="H99" s="112"/>
      <c r="I99" s="112"/>
      <c r="J99" s="113">
        <f>J136</f>
        <v>0</v>
      </c>
      <c r="L99" s="110"/>
    </row>
    <row r="100" spans="2:12" s="9" customFormat="1" ht="20" customHeight="1">
      <c r="B100" s="110"/>
      <c r="D100" s="111" t="s">
        <v>108</v>
      </c>
      <c r="E100" s="112"/>
      <c r="F100" s="112"/>
      <c r="G100" s="112"/>
      <c r="H100" s="112"/>
      <c r="I100" s="112"/>
      <c r="J100" s="113">
        <f>J142</f>
        <v>0</v>
      </c>
      <c r="L100" s="110"/>
    </row>
    <row r="101" spans="2:12" s="9" customFormat="1" ht="20" customHeight="1">
      <c r="B101" s="110"/>
      <c r="D101" s="111" t="s">
        <v>110</v>
      </c>
      <c r="E101" s="112"/>
      <c r="F101" s="112"/>
      <c r="G101" s="112"/>
      <c r="H101" s="112"/>
      <c r="I101" s="112"/>
      <c r="J101" s="113">
        <f>J149</f>
        <v>0</v>
      </c>
      <c r="L101" s="110"/>
    </row>
    <row r="102" spans="2:12" s="9" customFormat="1" ht="20" customHeight="1">
      <c r="B102" s="110"/>
      <c r="D102" s="111" t="s">
        <v>111</v>
      </c>
      <c r="E102" s="112"/>
      <c r="F102" s="112"/>
      <c r="G102" s="112"/>
      <c r="H102" s="112"/>
      <c r="I102" s="112"/>
      <c r="J102" s="113">
        <f>J152</f>
        <v>0</v>
      </c>
      <c r="L102" s="110"/>
    </row>
    <row r="103" spans="2:12" s="8" customFormat="1" ht="25" customHeight="1">
      <c r="B103" s="106"/>
      <c r="D103" s="107" t="s">
        <v>112</v>
      </c>
      <c r="E103" s="108"/>
      <c r="F103" s="108"/>
      <c r="G103" s="108"/>
      <c r="H103" s="108"/>
      <c r="I103" s="108"/>
      <c r="J103" s="109">
        <f>J154</f>
        <v>0</v>
      </c>
      <c r="L103" s="106"/>
    </row>
    <row r="104" spans="2:12" s="9" customFormat="1" ht="20" customHeight="1">
      <c r="B104" s="110"/>
      <c r="D104" s="111" t="s">
        <v>113</v>
      </c>
      <c r="E104" s="112"/>
      <c r="F104" s="112"/>
      <c r="G104" s="112"/>
      <c r="H104" s="112"/>
      <c r="I104" s="112"/>
      <c r="J104" s="113">
        <f>J155</f>
        <v>0</v>
      </c>
      <c r="L104" s="110"/>
    </row>
    <row r="105" spans="2:12" s="1" customFormat="1" ht="21.75" customHeight="1">
      <c r="B105" s="28"/>
      <c r="L105" s="28"/>
    </row>
    <row r="106" spans="2:12" s="1" customFormat="1" ht="7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12" s="1" customFormat="1" ht="7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12" s="1" customFormat="1" ht="25" customHeight="1">
      <c r="B111" s="28"/>
      <c r="C111" s="17" t="s">
        <v>117</v>
      </c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15</v>
      </c>
      <c r="L113" s="28"/>
    </row>
    <row r="114" spans="2:65" s="1" customFormat="1" ht="16.5" customHeight="1">
      <c r="B114" s="28"/>
      <c r="E114" s="212" t="str">
        <f>E7</f>
        <v>Výstavba športového areálu v Bardejove - časť Dlhá Lúka</v>
      </c>
      <c r="F114" s="213"/>
      <c r="G114" s="213"/>
      <c r="H114" s="213"/>
      <c r="L114" s="28"/>
    </row>
    <row r="115" spans="2:65" s="1" customFormat="1" ht="12" customHeight="1">
      <c r="B115" s="28"/>
      <c r="C115" s="23" t="s">
        <v>97</v>
      </c>
      <c r="L115" s="28"/>
    </row>
    <row r="116" spans="2:65" s="1" customFormat="1" ht="16.5" customHeight="1">
      <c r="B116" s="28"/>
      <c r="E116" s="202" t="str">
        <f>E9</f>
        <v>SO.02 - Vstupná brána s parkoviskom pre imobilných</v>
      </c>
      <c r="F116" s="211"/>
      <c r="G116" s="211"/>
      <c r="H116" s="211"/>
      <c r="L116" s="28"/>
    </row>
    <row r="117" spans="2:65" s="1" customFormat="1" ht="7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F12</f>
        <v xml:space="preserve"> </v>
      </c>
      <c r="I118" s="23" t="s">
        <v>21</v>
      </c>
      <c r="J118" s="51" t="str">
        <f>IF(J12="","",J12)</f>
        <v>6. 1. 2025</v>
      </c>
      <c r="L118" s="28"/>
    </row>
    <row r="119" spans="2:65" s="1" customFormat="1" ht="7" customHeight="1">
      <c r="B119" s="28"/>
      <c r="L119" s="28"/>
    </row>
    <row r="120" spans="2:65" s="1" customFormat="1" ht="15.25" customHeight="1">
      <c r="B120" s="28"/>
      <c r="C120" s="23" t="s">
        <v>23</v>
      </c>
      <c r="F120" s="21" t="str">
        <f>E15</f>
        <v xml:space="preserve"> </v>
      </c>
      <c r="I120" s="23" t="s">
        <v>28</v>
      </c>
      <c r="J120" s="26" t="str">
        <f>E21</f>
        <v xml:space="preserve"> </v>
      </c>
      <c r="L120" s="28"/>
    </row>
    <row r="121" spans="2:65" s="1" customFormat="1" ht="15.25" customHeight="1">
      <c r="B121" s="28"/>
      <c r="C121" s="23" t="s">
        <v>26</v>
      </c>
      <c r="F121" s="21" t="str">
        <f>IF(E18="","",E18)</f>
        <v>Vyplň údaj</v>
      </c>
      <c r="I121" s="23" t="s">
        <v>30</v>
      </c>
      <c r="J121" s="26" t="str">
        <f>E24</f>
        <v xml:space="preserve"> </v>
      </c>
      <c r="L121" s="28"/>
    </row>
    <row r="122" spans="2:65" s="1" customFormat="1" ht="10.25" customHeight="1">
      <c r="B122" s="28"/>
      <c r="L122" s="28"/>
    </row>
    <row r="123" spans="2:65" s="10" customFormat="1" ht="29.25" customHeight="1">
      <c r="B123" s="114"/>
      <c r="C123" s="115" t="s">
        <v>118</v>
      </c>
      <c r="D123" s="116" t="s">
        <v>57</v>
      </c>
      <c r="E123" s="116" t="s">
        <v>53</v>
      </c>
      <c r="F123" s="116" t="s">
        <v>54</v>
      </c>
      <c r="G123" s="116" t="s">
        <v>119</v>
      </c>
      <c r="H123" s="116" t="s">
        <v>120</v>
      </c>
      <c r="I123" s="116" t="s">
        <v>121</v>
      </c>
      <c r="J123" s="117" t="s">
        <v>101</v>
      </c>
      <c r="K123" s="118" t="s">
        <v>122</v>
      </c>
      <c r="L123" s="114"/>
      <c r="M123" s="58" t="s">
        <v>1</v>
      </c>
      <c r="N123" s="59" t="s">
        <v>36</v>
      </c>
      <c r="O123" s="59" t="s">
        <v>123</v>
      </c>
      <c r="P123" s="59" t="s">
        <v>124</v>
      </c>
      <c r="Q123" s="59" t="s">
        <v>125</v>
      </c>
      <c r="R123" s="59" t="s">
        <v>126</v>
      </c>
      <c r="S123" s="59" t="s">
        <v>127</v>
      </c>
      <c r="T123" s="60" t="s">
        <v>128</v>
      </c>
    </row>
    <row r="124" spans="2:65" s="1" customFormat="1" ht="22.75" customHeight="1">
      <c r="B124" s="28"/>
      <c r="C124" s="63" t="s">
        <v>102</v>
      </c>
      <c r="J124" s="119">
        <f>BK124</f>
        <v>0</v>
      </c>
      <c r="L124" s="28"/>
      <c r="M124" s="61"/>
      <c r="N124" s="52"/>
      <c r="O124" s="52"/>
      <c r="P124" s="120">
        <f>P125+P154</f>
        <v>0</v>
      </c>
      <c r="Q124" s="52"/>
      <c r="R124" s="120">
        <f>R125+R154</f>
        <v>0</v>
      </c>
      <c r="S124" s="52"/>
      <c r="T124" s="121">
        <f>T125+T154</f>
        <v>0</v>
      </c>
      <c r="AT124" s="13" t="s">
        <v>71</v>
      </c>
      <c r="AU124" s="13" t="s">
        <v>103</v>
      </c>
      <c r="BK124" s="122">
        <f>BK125+BK154</f>
        <v>0</v>
      </c>
    </row>
    <row r="125" spans="2:65" s="11" customFormat="1" ht="26" customHeight="1">
      <c r="B125" s="123"/>
      <c r="D125" s="124" t="s">
        <v>71</v>
      </c>
      <c r="E125" s="125" t="s">
        <v>129</v>
      </c>
      <c r="F125" s="125" t="s">
        <v>130</v>
      </c>
      <c r="I125" s="126"/>
      <c r="J125" s="127">
        <f>BK125</f>
        <v>0</v>
      </c>
      <c r="L125" s="123"/>
      <c r="M125" s="128"/>
      <c r="P125" s="129">
        <f>P126+P136+P142+P149+P152</f>
        <v>0</v>
      </c>
      <c r="R125" s="129">
        <f>R126+R136+R142+R149+R152</f>
        <v>0</v>
      </c>
      <c r="T125" s="130">
        <f>T126+T136+T142+T149+T152</f>
        <v>0</v>
      </c>
      <c r="AR125" s="124" t="s">
        <v>79</v>
      </c>
      <c r="AT125" s="131" t="s">
        <v>71</v>
      </c>
      <c r="AU125" s="131" t="s">
        <v>72</v>
      </c>
      <c r="AY125" s="124" t="s">
        <v>131</v>
      </c>
      <c r="BK125" s="132">
        <f>BK126+BK136+BK142+BK149+BK152</f>
        <v>0</v>
      </c>
    </row>
    <row r="126" spans="2:65" s="11" customFormat="1" ht="22.75" customHeight="1">
      <c r="B126" s="123"/>
      <c r="D126" s="124" t="s">
        <v>71</v>
      </c>
      <c r="E126" s="133" t="s">
        <v>79</v>
      </c>
      <c r="F126" s="133" t="s">
        <v>132</v>
      </c>
      <c r="I126" s="126"/>
      <c r="J126" s="134">
        <f>BK126</f>
        <v>0</v>
      </c>
      <c r="L126" s="123"/>
      <c r="M126" s="128"/>
      <c r="P126" s="129">
        <f>SUM(P127:P135)</f>
        <v>0</v>
      </c>
      <c r="R126" s="129">
        <f>SUM(R127:R135)</f>
        <v>0</v>
      </c>
      <c r="T126" s="130">
        <f>SUM(T127:T135)</f>
        <v>0</v>
      </c>
      <c r="AR126" s="124" t="s">
        <v>79</v>
      </c>
      <c r="AT126" s="131" t="s">
        <v>71</v>
      </c>
      <c r="AU126" s="131" t="s">
        <v>79</v>
      </c>
      <c r="AY126" s="124" t="s">
        <v>131</v>
      </c>
      <c r="BK126" s="132">
        <f>SUM(BK127:BK135)</f>
        <v>0</v>
      </c>
    </row>
    <row r="127" spans="2:65" s="1" customFormat="1" ht="24.25" customHeight="1">
      <c r="B127" s="135"/>
      <c r="C127" s="136" t="s">
        <v>79</v>
      </c>
      <c r="D127" s="136" t="s">
        <v>133</v>
      </c>
      <c r="E127" s="137" t="s">
        <v>551</v>
      </c>
      <c r="F127" s="138" t="s">
        <v>552</v>
      </c>
      <c r="G127" s="139" t="s">
        <v>136</v>
      </c>
      <c r="H127" s="140">
        <v>2.4</v>
      </c>
      <c r="I127" s="141"/>
      <c r="J127" s="142">
        <f t="shared" ref="J127:J135" si="0">ROUND(I127*H127,2)</f>
        <v>0</v>
      </c>
      <c r="K127" s="143"/>
      <c r="L127" s="28"/>
      <c r="M127" s="144" t="s">
        <v>1</v>
      </c>
      <c r="N127" s="145" t="s">
        <v>38</v>
      </c>
      <c r="P127" s="146">
        <f t="shared" ref="P127:P135" si="1">O127*H127</f>
        <v>0</v>
      </c>
      <c r="Q127" s="146">
        <v>0</v>
      </c>
      <c r="R127" s="146">
        <f t="shared" ref="R127:R135" si="2">Q127*H127</f>
        <v>0</v>
      </c>
      <c r="S127" s="146">
        <v>0</v>
      </c>
      <c r="T127" s="147">
        <f t="shared" ref="T127:T135" si="3">S127*H127</f>
        <v>0</v>
      </c>
      <c r="AR127" s="148" t="s">
        <v>137</v>
      </c>
      <c r="AT127" s="148" t="s">
        <v>133</v>
      </c>
      <c r="AU127" s="148" t="s">
        <v>138</v>
      </c>
      <c r="AY127" s="13" t="s">
        <v>131</v>
      </c>
      <c r="BE127" s="149">
        <f t="shared" ref="BE127:BE135" si="4">IF(N127="základná",J127,0)</f>
        <v>0</v>
      </c>
      <c r="BF127" s="149">
        <f t="shared" ref="BF127:BF135" si="5">IF(N127="znížená",J127,0)</f>
        <v>0</v>
      </c>
      <c r="BG127" s="149">
        <f t="shared" ref="BG127:BG135" si="6">IF(N127="zákl. prenesená",J127,0)</f>
        <v>0</v>
      </c>
      <c r="BH127" s="149">
        <f t="shared" ref="BH127:BH135" si="7">IF(N127="zníž. prenesená",J127,0)</f>
        <v>0</v>
      </c>
      <c r="BI127" s="149">
        <f t="shared" ref="BI127:BI135" si="8">IF(N127="nulová",J127,0)</f>
        <v>0</v>
      </c>
      <c r="BJ127" s="13" t="s">
        <v>138</v>
      </c>
      <c r="BK127" s="149">
        <f t="shared" ref="BK127:BK135" si="9">ROUND(I127*H127,2)</f>
        <v>0</v>
      </c>
      <c r="BL127" s="13" t="s">
        <v>137</v>
      </c>
      <c r="BM127" s="148" t="s">
        <v>138</v>
      </c>
    </row>
    <row r="128" spans="2:65" s="1" customFormat="1" ht="33" customHeight="1">
      <c r="B128" s="135"/>
      <c r="C128" s="136" t="s">
        <v>138</v>
      </c>
      <c r="D128" s="136" t="s">
        <v>133</v>
      </c>
      <c r="E128" s="137" t="s">
        <v>134</v>
      </c>
      <c r="F128" s="138" t="s">
        <v>135</v>
      </c>
      <c r="G128" s="139" t="s">
        <v>136</v>
      </c>
      <c r="H128" s="140">
        <v>15.096</v>
      </c>
      <c r="I128" s="141"/>
      <c r="J128" s="142">
        <f t="shared" si="0"/>
        <v>0</v>
      </c>
      <c r="K128" s="143"/>
      <c r="L128" s="28"/>
      <c r="M128" s="144" t="s">
        <v>1</v>
      </c>
      <c r="N128" s="145" t="s">
        <v>38</v>
      </c>
      <c r="P128" s="146">
        <f t="shared" si="1"/>
        <v>0</v>
      </c>
      <c r="Q128" s="146">
        <v>0</v>
      </c>
      <c r="R128" s="146">
        <f t="shared" si="2"/>
        <v>0</v>
      </c>
      <c r="S128" s="146">
        <v>0</v>
      </c>
      <c r="T128" s="147">
        <f t="shared" si="3"/>
        <v>0</v>
      </c>
      <c r="AR128" s="148" t="s">
        <v>137</v>
      </c>
      <c r="AT128" s="148" t="s">
        <v>133</v>
      </c>
      <c r="AU128" s="148" t="s">
        <v>138</v>
      </c>
      <c r="AY128" s="13" t="s">
        <v>131</v>
      </c>
      <c r="BE128" s="149">
        <f t="shared" si="4"/>
        <v>0</v>
      </c>
      <c r="BF128" s="149">
        <f t="shared" si="5"/>
        <v>0</v>
      </c>
      <c r="BG128" s="149">
        <f t="shared" si="6"/>
        <v>0</v>
      </c>
      <c r="BH128" s="149">
        <f t="shared" si="7"/>
        <v>0</v>
      </c>
      <c r="BI128" s="149">
        <f t="shared" si="8"/>
        <v>0</v>
      </c>
      <c r="BJ128" s="13" t="s">
        <v>138</v>
      </c>
      <c r="BK128" s="149">
        <f t="shared" si="9"/>
        <v>0</v>
      </c>
      <c r="BL128" s="13" t="s">
        <v>137</v>
      </c>
      <c r="BM128" s="148" t="s">
        <v>137</v>
      </c>
    </row>
    <row r="129" spans="2:65" s="1" customFormat="1" ht="16.5" customHeight="1">
      <c r="B129" s="135"/>
      <c r="C129" s="136" t="s">
        <v>141</v>
      </c>
      <c r="D129" s="136" t="s">
        <v>133</v>
      </c>
      <c r="E129" s="137" t="s">
        <v>553</v>
      </c>
      <c r="F129" s="138" t="s">
        <v>554</v>
      </c>
      <c r="G129" s="139" t="s">
        <v>136</v>
      </c>
      <c r="H129" s="140">
        <v>15.096</v>
      </c>
      <c r="I129" s="141"/>
      <c r="J129" s="142">
        <f t="shared" si="0"/>
        <v>0</v>
      </c>
      <c r="K129" s="143"/>
      <c r="L129" s="28"/>
      <c r="M129" s="144" t="s">
        <v>1</v>
      </c>
      <c r="N129" s="145" t="s">
        <v>38</v>
      </c>
      <c r="P129" s="146">
        <f t="shared" si="1"/>
        <v>0</v>
      </c>
      <c r="Q129" s="146">
        <v>0</v>
      </c>
      <c r="R129" s="146">
        <f t="shared" si="2"/>
        <v>0</v>
      </c>
      <c r="S129" s="146">
        <v>0</v>
      </c>
      <c r="T129" s="147">
        <f t="shared" si="3"/>
        <v>0</v>
      </c>
      <c r="AR129" s="148" t="s">
        <v>137</v>
      </c>
      <c r="AT129" s="148" t="s">
        <v>133</v>
      </c>
      <c r="AU129" s="148" t="s">
        <v>138</v>
      </c>
      <c r="AY129" s="13" t="s">
        <v>131</v>
      </c>
      <c r="BE129" s="149">
        <f t="shared" si="4"/>
        <v>0</v>
      </c>
      <c r="BF129" s="149">
        <f t="shared" si="5"/>
        <v>0</v>
      </c>
      <c r="BG129" s="149">
        <f t="shared" si="6"/>
        <v>0</v>
      </c>
      <c r="BH129" s="149">
        <f t="shared" si="7"/>
        <v>0</v>
      </c>
      <c r="BI129" s="149">
        <f t="shared" si="8"/>
        <v>0</v>
      </c>
      <c r="BJ129" s="13" t="s">
        <v>138</v>
      </c>
      <c r="BK129" s="149">
        <f t="shared" si="9"/>
        <v>0</v>
      </c>
      <c r="BL129" s="13" t="s">
        <v>137</v>
      </c>
      <c r="BM129" s="148" t="s">
        <v>144</v>
      </c>
    </row>
    <row r="130" spans="2:65" s="1" customFormat="1" ht="24.25" customHeight="1">
      <c r="B130" s="135"/>
      <c r="C130" s="136" t="s">
        <v>137</v>
      </c>
      <c r="D130" s="136" t="s">
        <v>133</v>
      </c>
      <c r="E130" s="137" t="s">
        <v>142</v>
      </c>
      <c r="F130" s="138" t="s">
        <v>555</v>
      </c>
      <c r="G130" s="139" t="s">
        <v>136</v>
      </c>
      <c r="H130" s="140">
        <v>2.6</v>
      </c>
      <c r="I130" s="141"/>
      <c r="J130" s="142">
        <f t="shared" si="0"/>
        <v>0</v>
      </c>
      <c r="K130" s="143"/>
      <c r="L130" s="28"/>
      <c r="M130" s="144" t="s">
        <v>1</v>
      </c>
      <c r="N130" s="145" t="s">
        <v>38</v>
      </c>
      <c r="P130" s="146">
        <f t="shared" si="1"/>
        <v>0</v>
      </c>
      <c r="Q130" s="146">
        <v>0</v>
      </c>
      <c r="R130" s="146">
        <f t="shared" si="2"/>
        <v>0</v>
      </c>
      <c r="S130" s="146">
        <v>0</v>
      </c>
      <c r="T130" s="147">
        <f t="shared" si="3"/>
        <v>0</v>
      </c>
      <c r="AR130" s="148" t="s">
        <v>137</v>
      </c>
      <c r="AT130" s="148" t="s">
        <v>133</v>
      </c>
      <c r="AU130" s="148" t="s">
        <v>138</v>
      </c>
      <c r="AY130" s="13" t="s">
        <v>131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3" t="s">
        <v>138</v>
      </c>
      <c r="BK130" s="149">
        <f t="shared" si="9"/>
        <v>0</v>
      </c>
      <c r="BL130" s="13" t="s">
        <v>137</v>
      </c>
      <c r="BM130" s="148" t="s">
        <v>147</v>
      </c>
    </row>
    <row r="131" spans="2:65" s="1" customFormat="1" ht="24.25" customHeight="1">
      <c r="B131" s="135"/>
      <c r="C131" s="136" t="s">
        <v>148</v>
      </c>
      <c r="D131" s="136" t="s">
        <v>133</v>
      </c>
      <c r="E131" s="137" t="s">
        <v>145</v>
      </c>
      <c r="F131" s="138" t="s">
        <v>146</v>
      </c>
      <c r="G131" s="139" t="s">
        <v>136</v>
      </c>
      <c r="H131" s="140">
        <v>2.6</v>
      </c>
      <c r="I131" s="141"/>
      <c r="J131" s="142">
        <f t="shared" si="0"/>
        <v>0</v>
      </c>
      <c r="K131" s="143"/>
      <c r="L131" s="28"/>
      <c r="M131" s="144" t="s">
        <v>1</v>
      </c>
      <c r="N131" s="145" t="s">
        <v>38</v>
      </c>
      <c r="P131" s="146">
        <f t="shared" si="1"/>
        <v>0</v>
      </c>
      <c r="Q131" s="146">
        <v>0</v>
      </c>
      <c r="R131" s="146">
        <f t="shared" si="2"/>
        <v>0</v>
      </c>
      <c r="S131" s="146">
        <v>0</v>
      </c>
      <c r="T131" s="147">
        <f t="shared" si="3"/>
        <v>0</v>
      </c>
      <c r="AR131" s="148" t="s">
        <v>137</v>
      </c>
      <c r="AT131" s="148" t="s">
        <v>133</v>
      </c>
      <c r="AU131" s="148" t="s">
        <v>138</v>
      </c>
      <c r="AY131" s="13" t="s">
        <v>131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3" t="s">
        <v>138</v>
      </c>
      <c r="BK131" s="149">
        <f t="shared" si="9"/>
        <v>0</v>
      </c>
      <c r="BL131" s="13" t="s">
        <v>137</v>
      </c>
      <c r="BM131" s="148" t="s">
        <v>151</v>
      </c>
    </row>
    <row r="132" spans="2:65" s="1" customFormat="1" ht="44.25" customHeight="1">
      <c r="B132" s="135"/>
      <c r="C132" s="136" t="s">
        <v>144</v>
      </c>
      <c r="D132" s="136" t="s">
        <v>133</v>
      </c>
      <c r="E132" s="137" t="s">
        <v>159</v>
      </c>
      <c r="F132" s="138" t="s">
        <v>160</v>
      </c>
      <c r="G132" s="139" t="s">
        <v>136</v>
      </c>
      <c r="H132" s="140">
        <v>32.792000000000002</v>
      </c>
      <c r="I132" s="141"/>
      <c r="J132" s="142">
        <f t="shared" si="0"/>
        <v>0</v>
      </c>
      <c r="K132" s="143"/>
      <c r="L132" s="28"/>
      <c r="M132" s="144" t="s">
        <v>1</v>
      </c>
      <c r="N132" s="145" t="s">
        <v>38</v>
      </c>
      <c r="P132" s="146">
        <f t="shared" si="1"/>
        <v>0</v>
      </c>
      <c r="Q132" s="146">
        <v>0</v>
      </c>
      <c r="R132" s="146">
        <f t="shared" si="2"/>
        <v>0</v>
      </c>
      <c r="S132" s="146">
        <v>0</v>
      </c>
      <c r="T132" s="147">
        <f t="shared" si="3"/>
        <v>0</v>
      </c>
      <c r="AR132" s="148" t="s">
        <v>137</v>
      </c>
      <c r="AT132" s="148" t="s">
        <v>133</v>
      </c>
      <c r="AU132" s="148" t="s">
        <v>138</v>
      </c>
      <c r="AY132" s="13" t="s">
        <v>131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3" t="s">
        <v>138</v>
      </c>
      <c r="BK132" s="149">
        <f t="shared" si="9"/>
        <v>0</v>
      </c>
      <c r="BL132" s="13" t="s">
        <v>137</v>
      </c>
      <c r="BM132" s="148" t="s">
        <v>154</v>
      </c>
    </row>
    <row r="133" spans="2:65" s="1" customFormat="1" ht="24.25" customHeight="1">
      <c r="B133" s="135"/>
      <c r="C133" s="136" t="s">
        <v>155</v>
      </c>
      <c r="D133" s="136" t="s">
        <v>133</v>
      </c>
      <c r="E133" s="137" t="s">
        <v>163</v>
      </c>
      <c r="F133" s="138" t="s">
        <v>164</v>
      </c>
      <c r="G133" s="139" t="s">
        <v>136</v>
      </c>
      <c r="H133" s="140">
        <v>32.792000000000002</v>
      </c>
      <c r="I133" s="141"/>
      <c r="J133" s="142">
        <f t="shared" si="0"/>
        <v>0</v>
      </c>
      <c r="K133" s="143"/>
      <c r="L133" s="28"/>
      <c r="M133" s="144" t="s">
        <v>1</v>
      </c>
      <c r="N133" s="145" t="s">
        <v>38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137</v>
      </c>
      <c r="AT133" s="148" t="s">
        <v>133</v>
      </c>
      <c r="AU133" s="148" t="s">
        <v>138</v>
      </c>
      <c r="AY133" s="13" t="s">
        <v>131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138</v>
      </c>
      <c r="BK133" s="149">
        <f t="shared" si="9"/>
        <v>0</v>
      </c>
      <c r="BL133" s="13" t="s">
        <v>137</v>
      </c>
      <c r="BM133" s="148" t="s">
        <v>158</v>
      </c>
    </row>
    <row r="134" spans="2:65" s="1" customFormat="1" ht="16.5" customHeight="1">
      <c r="B134" s="135"/>
      <c r="C134" s="136" t="s">
        <v>147</v>
      </c>
      <c r="D134" s="136" t="s">
        <v>133</v>
      </c>
      <c r="E134" s="137" t="s">
        <v>321</v>
      </c>
      <c r="F134" s="138" t="s">
        <v>556</v>
      </c>
      <c r="G134" s="139" t="s">
        <v>168</v>
      </c>
      <c r="H134" s="140">
        <v>42</v>
      </c>
      <c r="I134" s="141"/>
      <c r="J134" s="142">
        <f t="shared" si="0"/>
        <v>0</v>
      </c>
      <c r="K134" s="143"/>
      <c r="L134" s="28"/>
      <c r="M134" s="144" t="s">
        <v>1</v>
      </c>
      <c r="N134" s="145" t="s">
        <v>38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137</v>
      </c>
      <c r="AT134" s="148" t="s">
        <v>133</v>
      </c>
      <c r="AU134" s="148" t="s">
        <v>138</v>
      </c>
      <c r="AY134" s="13" t="s">
        <v>131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138</v>
      </c>
      <c r="BK134" s="149">
        <f t="shared" si="9"/>
        <v>0</v>
      </c>
      <c r="BL134" s="13" t="s">
        <v>137</v>
      </c>
      <c r="BM134" s="148" t="s">
        <v>161</v>
      </c>
    </row>
    <row r="135" spans="2:65" s="1" customFormat="1" ht="16.5" customHeight="1">
      <c r="B135" s="135"/>
      <c r="C135" s="150" t="s">
        <v>162</v>
      </c>
      <c r="D135" s="150" t="s">
        <v>179</v>
      </c>
      <c r="E135" s="151" t="s">
        <v>323</v>
      </c>
      <c r="F135" s="152" t="s">
        <v>516</v>
      </c>
      <c r="G135" s="153" t="s">
        <v>185</v>
      </c>
      <c r="H135" s="154">
        <v>0.35</v>
      </c>
      <c r="I135" s="155"/>
      <c r="J135" s="156">
        <f t="shared" si="0"/>
        <v>0</v>
      </c>
      <c r="K135" s="157"/>
      <c r="L135" s="158"/>
      <c r="M135" s="159" t="s">
        <v>1</v>
      </c>
      <c r="N135" s="160" t="s">
        <v>38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147</v>
      </c>
      <c r="AT135" s="148" t="s">
        <v>179</v>
      </c>
      <c r="AU135" s="148" t="s">
        <v>138</v>
      </c>
      <c r="AY135" s="13" t="s">
        <v>131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138</v>
      </c>
      <c r="BK135" s="149">
        <f t="shared" si="9"/>
        <v>0</v>
      </c>
      <c r="BL135" s="13" t="s">
        <v>137</v>
      </c>
      <c r="BM135" s="148" t="s">
        <v>165</v>
      </c>
    </row>
    <row r="136" spans="2:65" s="11" customFormat="1" ht="22.75" customHeight="1">
      <c r="B136" s="123"/>
      <c r="D136" s="124" t="s">
        <v>71</v>
      </c>
      <c r="E136" s="133" t="s">
        <v>138</v>
      </c>
      <c r="F136" s="133" t="s">
        <v>198</v>
      </c>
      <c r="I136" s="126"/>
      <c r="J136" s="134">
        <f>BK136</f>
        <v>0</v>
      </c>
      <c r="L136" s="123"/>
      <c r="M136" s="128"/>
      <c r="P136" s="129">
        <f>SUM(P137:P141)</f>
        <v>0</v>
      </c>
      <c r="R136" s="129">
        <f>SUM(R137:R141)</f>
        <v>0</v>
      </c>
      <c r="T136" s="130">
        <f>SUM(T137:T141)</f>
        <v>0</v>
      </c>
      <c r="AR136" s="124" t="s">
        <v>79</v>
      </c>
      <c r="AT136" s="131" t="s">
        <v>71</v>
      </c>
      <c r="AU136" s="131" t="s">
        <v>79</v>
      </c>
      <c r="AY136" s="124" t="s">
        <v>131</v>
      </c>
      <c r="BK136" s="132">
        <f>SUM(BK137:BK141)</f>
        <v>0</v>
      </c>
    </row>
    <row r="137" spans="2:65" s="1" customFormat="1" ht="24.25" customHeight="1">
      <c r="B137" s="135"/>
      <c r="C137" s="136" t="s">
        <v>151</v>
      </c>
      <c r="D137" s="136" t="s">
        <v>133</v>
      </c>
      <c r="E137" s="137" t="s">
        <v>199</v>
      </c>
      <c r="F137" s="138" t="s">
        <v>557</v>
      </c>
      <c r="G137" s="139" t="s">
        <v>168</v>
      </c>
      <c r="H137" s="140">
        <v>42</v>
      </c>
      <c r="I137" s="141"/>
      <c r="J137" s="142">
        <f>ROUND(I137*H137,2)</f>
        <v>0</v>
      </c>
      <c r="K137" s="143"/>
      <c r="L137" s="28"/>
      <c r="M137" s="144" t="s">
        <v>1</v>
      </c>
      <c r="N137" s="145" t="s">
        <v>38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137</v>
      </c>
      <c r="AT137" s="148" t="s">
        <v>133</v>
      </c>
      <c r="AU137" s="148" t="s">
        <v>138</v>
      </c>
      <c r="AY137" s="13" t="s">
        <v>131</v>
      </c>
      <c r="BE137" s="149">
        <f>IF(N137="základná",J137,0)</f>
        <v>0</v>
      </c>
      <c r="BF137" s="149">
        <f>IF(N137="znížená",J137,0)</f>
        <v>0</v>
      </c>
      <c r="BG137" s="149">
        <f>IF(N137="zákl. prenesená",J137,0)</f>
        <v>0</v>
      </c>
      <c r="BH137" s="149">
        <f>IF(N137="zníž. prenesená",J137,0)</f>
        <v>0</v>
      </c>
      <c r="BI137" s="149">
        <f>IF(N137="nulová",J137,0)</f>
        <v>0</v>
      </c>
      <c r="BJ137" s="13" t="s">
        <v>138</v>
      </c>
      <c r="BK137" s="149">
        <f>ROUND(I137*H137,2)</f>
        <v>0</v>
      </c>
      <c r="BL137" s="13" t="s">
        <v>137</v>
      </c>
      <c r="BM137" s="148" t="s">
        <v>169</v>
      </c>
    </row>
    <row r="138" spans="2:65" s="1" customFormat="1" ht="16.5" customHeight="1">
      <c r="B138" s="135"/>
      <c r="C138" s="150" t="s">
        <v>170</v>
      </c>
      <c r="D138" s="150" t="s">
        <v>179</v>
      </c>
      <c r="E138" s="151" t="s">
        <v>203</v>
      </c>
      <c r="F138" s="152" t="s">
        <v>204</v>
      </c>
      <c r="G138" s="153" t="s">
        <v>168</v>
      </c>
      <c r="H138" s="154">
        <v>42</v>
      </c>
      <c r="I138" s="155"/>
      <c r="J138" s="156">
        <f>ROUND(I138*H138,2)</f>
        <v>0</v>
      </c>
      <c r="K138" s="157"/>
      <c r="L138" s="158"/>
      <c r="M138" s="159" t="s">
        <v>1</v>
      </c>
      <c r="N138" s="160" t="s">
        <v>38</v>
      </c>
      <c r="P138" s="146">
        <f>O138*H138</f>
        <v>0</v>
      </c>
      <c r="Q138" s="146">
        <v>0</v>
      </c>
      <c r="R138" s="146">
        <f>Q138*H138</f>
        <v>0</v>
      </c>
      <c r="S138" s="146">
        <v>0</v>
      </c>
      <c r="T138" s="147">
        <f>S138*H138</f>
        <v>0</v>
      </c>
      <c r="AR138" s="148" t="s">
        <v>147</v>
      </c>
      <c r="AT138" s="148" t="s">
        <v>179</v>
      </c>
      <c r="AU138" s="148" t="s">
        <v>138</v>
      </c>
      <c r="AY138" s="13" t="s">
        <v>131</v>
      </c>
      <c r="BE138" s="149">
        <f>IF(N138="základná",J138,0)</f>
        <v>0</v>
      </c>
      <c r="BF138" s="149">
        <f>IF(N138="znížená",J138,0)</f>
        <v>0</v>
      </c>
      <c r="BG138" s="149">
        <f>IF(N138="zákl. prenesená",J138,0)</f>
        <v>0</v>
      </c>
      <c r="BH138" s="149">
        <f>IF(N138="zníž. prenesená",J138,0)</f>
        <v>0</v>
      </c>
      <c r="BI138" s="149">
        <f>IF(N138="nulová",J138,0)</f>
        <v>0</v>
      </c>
      <c r="BJ138" s="13" t="s">
        <v>138</v>
      </c>
      <c r="BK138" s="149">
        <f>ROUND(I138*H138,2)</f>
        <v>0</v>
      </c>
      <c r="BL138" s="13" t="s">
        <v>137</v>
      </c>
      <c r="BM138" s="148" t="s">
        <v>173</v>
      </c>
    </row>
    <row r="139" spans="2:65" s="1" customFormat="1" ht="21.75" customHeight="1">
      <c r="B139" s="135"/>
      <c r="C139" s="136" t="s">
        <v>154</v>
      </c>
      <c r="D139" s="136" t="s">
        <v>133</v>
      </c>
      <c r="E139" s="137" t="s">
        <v>231</v>
      </c>
      <c r="F139" s="138" t="s">
        <v>558</v>
      </c>
      <c r="G139" s="139" t="s">
        <v>136</v>
      </c>
      <c r="H139" s="140">
        <v>0.8</v>
      </c>
      <c r="I139" s="141"/>
      <c r="J139" s="142">
        <f>ROUND(I139*H139,2)</f>
        <v>0</v>
      </c>
      <c r="K139" s="143"/>
      <c r="L139" s="28"/>
      <c r="M139" s="144" t="s">
        <v>1</v>
      </c>
      <c r="N139" s="145" t="s">
        <v>38</v>
      </c>
      <c r="P139" s="146">
        <f>O139*H139</f>
        <v>0</v>
      </c>
      <c r="Q139" s="146">
        <v>0</v>
      </c>
      <c r="R139" s="146">
        <f>Q139*H139</f>
        <v>0</v>
      </c>
      <c r="S139" s="146">
        <v>0</v>
      </c>
      <c r="T139" s="147">
        <f>S139*H139</f>
        <v>0</v>
      </c>
      <c r="AR139" s="148" t="s">
        <v>137</v>
      </c>
      <c r="AT139" s="148" t="s">
        <v>133</v>
      </c>
      <c r="AU139" s="148" t="s">
        <v>138</v>
      </c>
      <c r="AY139" s="13" t="s">
        <v>131</v>
      </c>
      <c r="BE139" s="149">
        <f>IF(N139="základná",J139,0)</f>
        <v>0</v>
      </c>
      <c r="BF139" s="149">
        <f>IF(N139="znížená",J139,0)</f>
        <v>0</v>
      </c>
      <c r="BG139" s="149">
        <f>IF(N139="zákl. prenesená",J139,0)</f>
        <v>0</v>
      </c>
      <c r="BH139" s="149">
        <f>IF(N139="zníž. prenesená",J139,0)</f>
        <v>0</v>
      </c>
      <c r="BI139" s="149">
        <f>IF(N139="nulová",J139,0)</f>
        <v>0</v>
      </c>
      <c r="BJ139" s="13" t="s">
        <v>138</v>
      </c>
      <c r="BK139" s="149">
        <f>ROUND(I139*H139,2)</f>
        <v>0</v>
      </c>
      <c r="BL139" s="13" t="s">
        <v>137</v>
      </c>
      <c r="BM139" s="148" t="s">
        <v>186</v>
      </c>
    </row>
    <row r="140" spans="2:65" s="1" customFormat="1" ht="16.5" customHeight="1">
      <c r="B140" s="135"/>
      <c r="C140" s="136" t="s">
        <v>178</v>
      </c>
      <c r="D140" s="136" t="s">
        <v>133</v>
      </c>
      <c r="E140" s="137" t="s">
        <v>234</v>
      </c>
      <c r="F140" s="138" t="s">
        <v>235</v>
      </c>
      <c r="G140" s="139" t="s">
        <v>168</v>
      </c>
      <c r="H140" s="140">
        <v>4</v>
      </c>
      <c r="I140" s="141"/>
      <c r="J140" s="142">
        <f>ROUND(I140*H140,2)</f>
        <v>0</v>
      </c>
      <c r="K140" s="143"/>
      <c r="L140" s="28"/>
      <c r="M140" s="144" t="s">
        <v>1</v>
      </c>
      <c r="N140" s="145" t="s">
        <v>38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137</v>
      </c>
      <c r="AT140" s="148" t="s">
        <v>133</v>
      </c>
      <c r="AU140" s="148" t="s">
        <v>138</v>
      </c>
      <c r="AY140" s="13" t="s">
        <v>131</v>
      </c>
      <c r="BE140" s="149">
        <f>IF(N140="základná",J140,0)</f>
        <v>0</v>
      </c>
      <c r="BF140" s="149">
        <f>IF(N140="znížená",J140,0)</f>
        <v>0</v>
      </c>
      <c r="BG140" s="149">
        <f>IF(N140="zákl. prenesená",J140,0)</f>
        <v>0</v>
      </c>
      <c r="BH140" s="149">
        <f>IF(N140="zníž. prenesená",J140,0)</f>
        <v>0</v>
      </c>
      <c r="BI140" s="149">
        <f>IF(N140="nulová",J140,0)</f>
        <v>0</v>
      </c>
      <c r="BJ140" s="13" t="s">
        <v>138</v>
      </c>
      <c r="BK140" s="149">
        <f>ROUND(I140*H140,2)</f>
        <v>0</v>
      </c>
      <c r="BL140" s="13" t="s">
        <v>137</v>
      </c>
      <c r="BM140" s="148" t="s">
        <v>190</v>
      </c>
    </row>
    <row r="141" spans="2:65" s="1" customFormat="1" ht="16.5" customHeight="1">
      <c r="B141" s="135"/>
      <c r="C141" s="136" t="s">
        <v>158</v>
      </c>
      <c r="D141" s="136" t="s">
        <v>133</v>
      </c>
      <c r="E141" s="137" t="s">
        <v>238</v>
      </c>
      <c r="F141" s="138" t="s">
        <v>239</v>
      </c>
      <c r="G141" s="139" t="s">
        <v>168</v>
      </c>
      <c r="H141" s="140">
        <v>4</v>
      </c>
      <c r="I141" s="141"/>
      <c r="J141" s="142">
        <f>ROUND(I141*H141,2)</f>
        <v>0</v>
      </c>
      <c r="K141" s="143"/>
      <c r="L141" s="28"/>
      <c r="M141" s="144" t="s">
        <v>1</v>
      </c>
      <c r="N141" s="145" t="s">
        <v>38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137</v>
      </c>
      <c r="AT141" s="148" t="s">
        <v>133</v>
      </c>
      <c r="AU141" s="148" t="s">
        <v>138</v>
      </c>
      <c r="AY141" s="13" t="s">
        <v>131</v>
      </c>
      <c r="BE141" s="149">
        <f>IF(N141="základná",J141,0)</f>
        <v>0</v>
      </c>
      <c r="BF141" s="149">
        <f>IF(N141="znížená",J141,0)</f>
        <v>0</v>
      </c>
      <c r="BG141" s="149">
        <f>IF(N141="zákl. prenesená",J141,0)</f>
        <v>0</v>
      </c>
      <c r="BH141" s="149">
        <f>IF(N141="zníž. prenesená",J141,0)</f>
        <v>0</v>
      </c>
      <c r="BI141" s="149">
        <f>IF(N141="nulová",J141,0)</f>
        <v>0</v>
      </c>
      <c r="BJ141" s="13" t="s">
        <v>138</v>
      </c>
      <c r="BK141" s="149">
        <f>ROUND(I141*H141,2)</f>
        <v>0</v>
      </c>
      <c r="BL141" s="13" t="s">
        <v>137</v>
      </c>
      <c r="BM141" s="148" t="s">
        <v>193</v>
      </c>
    </row>
    <row r="142" spans="2:65" s="11" customFormat="1" ht="22.75" customHeight="1">
      <c r="B142" s="123"/>
      <c r="D142" s="124" t="s">
        <v>71</v>
      </c>
      <c r="E142" s="133" t="s">
        <v>148</v>
      </c>
      <c r="F142" s="133" t="s">
        <v>287</v>
      </c>
      <c r="I142" s="126"/>
      <c r="J142" s="134">
        <f>BK142</f>
        <v>0</v>
      </c>
      <c r="L142" s="123"/>
      <c r="M142" s="128"/>
      <c r="P142" s="129">
        <f>SUM(P143:P148)</f>
        <v>0</v>
      </c>
      <c r="R142" s="129">
        <f>SUM(R143:R148)</f>
        <v>0</v>
      </c>
      <c r="T142" s="130">
        <f>SUM(T143:T148)</f>
        <v>0</v>
      </c>
      <c r="AR142" s="124" t="s">
        <v>79</v>
      </c>
      <c r="AT142" s="131" t="s">
        <v>71</v>
      </c>
      <c r="AU142" s="131" t="s">
        <v>79</v>
      </c>
      <c r="AY142" s="124" t="s">
        <v>131</v>
      </c>
      <c r="BK142" s="132">
        <f>SUM(BK143:BK148)</f>
        <v>0</v>
      </c>
    </row>
    <row r="143" spans="2:65" s="1" customFormat="1" ht="33" customHeight="1">
      <c r="B143" s="135"/>
      <c r="C143" s="136" t="s">
        <v>187</v>
      </c>
      <c r="D143" s="136" t="s">
        <v>133</v>
      </c>
      <c r="E143" s="137" t="s">
        <v>307</v>
      </c>
      <c r="F143" s="138" t="s">
        <v>308</v>
      </c>
      <c r="G143" s="139" t="s">
        <v>168</v>
      </c>
      <c r="H143" s="140">
        <v>42</v>
      </c>
      <c r="I143" s="141"/>
      <c r="J143" s="142">
        <f t="shared" ref="J143:J148" si="10">ROUND(I143*H143,2)</f>
        <v>0</v>
      </c>
      <c r="K143" s="143"/>
      <c r="L143" s="28"/>
      <c r="M143" s="144" t="s">
        <v>1</v>
      </c>
      <c r="N143" s="145" t="s">
        <v>38</v>
      </c>
      <c r="P143" s="146">
        <f t="shared" ref="P143:P148" si="11">O143*H143</f>
        <v>0</v>
      </c>
      <c r="Q143" s="146">
        <v>0</v>
      </c>
      <c r="R143" s="146">
        <f t="shared" ref="R143:R148" si="12">Q143*H143</f>
        <v>0</v>
      </c>
      <c r="S143" s="146">
        <v>0</v>
      </c>
      <c r="T143" s="147">
        <f t="shared" ref="T143:T148" si="13">S143*H143</f>
        <v>0</v>
      </c>
      <c r="AR143" s="148" t="s">
        <v>137</v>
      </c>
      <c r="AT143" s="148" t="s">
        <v>133</v>
      </c>
      <c r="AU143" s="148" t="s">
        <v>138</v>
      </c>
      <c r="AY143" s="13" t="s">
        <v>131</v>
      </c>
      <c r="BE143" s="149">
        <f t="shared" ref="BE143:BE148" si="14">IF(N143="základná",J143,0)</f>
        <v>0</v>
      </c>
      <c r="BF143" s="149">
        <f t="shared" ref="BF143:BF148" si="15">IF(N143="znížená",J143,0)</f>
        <v>0</v>
      </c>
      <c r="BG143" s="149">
        <f t="shared" ref="BG143:BG148" si="16">IF(N143="zákl. prenesená",J143,0)</f>
        <v>0</v>
      </c>
      <c r="BH143" s="149">
        <f t="shared" ref="BH143:BH148" si="17">IF(N143="zníž. prenesená",J143,0)</f>
        <v>0</v>
      </c>
      <c r="BI143" s="149">
        <f t="shared" ref="BI143:BI148" si="18">IF(N143="nulová",J143,0)</f>
        <v>0</v>
      </c>
      <c r="BJ143" s="13" t="s">
        <v>138</v>
      </c>
      <c r="BK143" s="149">
        <f t="shared" ref="BK143:BK148" si="19">ROUND(I143*H143,2)</f>
        <v>0</v>
      </c>
      <c r="BL143" s="13" t="s">
        <v>137</v>
      </c>
      <c r="BM143" s="148" t="s">
        <v>241</v>
      </c>
    </row>
    <row r="144" spans="2:65" s="1" customFormat="1" ht="33" customHeight="1">
      <c r="B144" s="135"/>
      <c r="C144" s="136" t="s">
        <v>161</v>
      </c>
      <c r="D144" s="136" t="s">
        <v>133</v>
      </c>
      <c r="E144" s="137" t="s">
        <v>310</v>
      </c>
      <c r="F144" s="138" t="s">
        <v>311</v>
      </c>
      <c r="G144" s="139" t="s">
        <v>168</v>
      </c>
      <c r="H144" s="140">
        <v>50.32</v>
      </c>
      <c r="I144" s="141"/>
      <c r="J144" s="142">
        <f t="shared" si="10"/>
        <v>0</v>
      </c>
      <c r="K144" s="143"/>
      <c r="L144" s="28"/>
      <c r="M144" s="144" t="s">
        <v>1</v>
      </c>
      <c r="N144" s="145" t="s">
        <v>38</v>
      </c>
      <c r="P144" s="146">
        <f t="shared" si="11"/>
        <v>0</v>
      </c>
      <c r="Q144" s="146">
        <v>0</v>
      </c>
      <c r="R144" s="146">
        <f t="shared" si="12"/>
        <v>0</v>
      </c>
      <c r="S144" s="146">
        <v>0</v>
      </c>
      <c r="T144" s="147">
        <f t="shared" si="13"/>
        <v>0</v>
      </c>
      <c r="AR144" s="148" t="s">
        <v>137</v>
      </c>
      <c r="AT144" s="148" t="s">
        <v>133</v>
      </c>
      <c r="AU144" s="148" t="s">
        <v>138</v>
      </c>
      <c r="AY144" s="13" t="s">
        <v>131</v>
      </c>
      <c r="BE144" s="149">
        <f t="shared" si="14"/>
        <v>0</v>
      </c>
      <c r="BF144" s="149">
        <f t="shared" si="15"/>
        <v>0</v>
      </c>
      <c r="BG144" s="149">
        <f t="shared" si="16"/>
        <v>0</v>
      </c>
      <c r="BH144" s="149">
        <f t="shared" si="17"/>
        <v>0</v>
      </c>
      <c r="BI144" s="149">
        <f t="shared" si="18"/>
        <v>0</v>
      </c>
      <c r="BJ144" s="13" t="s">
        <v>138</v>
      </c>
      <c r="BK144" s="149">
        <f t="shared" si="19"/>
        <v>0</v>
      </c>
      <c r="BL144" s="13" t="s">
        <v>137</v>
      </c>
      <c r="BM144" s="148" t="s">
        <v>249</v>
      </c>
    </row>
    <row r="145" spans="2:65" s="1" customFormat="1" ht="33" customHeight="1">
      <c r="B145" s="135"/>
      <c r="C145" s="136" t="s">
        <v>194</v>
      </c>
      <c r="D145" s="136" t="s">
        <v>133</v>
      </c>
      <c r="E145" s="137" t="s">
        <v>559</v>
      </c>
      <c r="F145" s="138" t="s">
        <v>560</v>
      </c>
      <c r="G145" s="139" t="s">
        <v>168</v>
      </c>
      <c r="H145" s="140">
        <v>42</v>
      </c>
      <c r="I145" s="141"/>
      <c r="J145" s="142">
        <f t="shared" si="10"/>
        <v>0</v>
      </c>
      <c r="K145" s="143"/>
      <c r="L145" s="28"/>
      <c r="M145" s="144" t="s">
        <v>1</v>
      </c>
      <c r="N145" s="145" t="s">
        <v>38</v>
      </c>
      <c r="P145" s="146">
        <f t="shared" si="11"/>
        <v>0</v>
      </c>
      <c r="Q145" s="146">
        <v>0</v>
      </c>
      <c r="R145" s="146">
        <f t="shared" si="12"/>
        <v>0</v>
      </c>
      <c r="S145" s="146">
        <v>0</v>
      </c>
      <c r="T145" s="147">
        <f t="shared" si="13"/>
        <v>0</v>
      </c>
      <c r="AR145" s="148" t="s">
        <v>137</v>
      </c>
      <c r="AT145" s="148" t="s">
        <v>133</v>
      </c>
      <c r="AU145" s="148" t="s">
        <v>138</v>
      </c>
      <c r="AY145" s="13" t="s">
        <v>131</v>
      </c>
      <c r="BE145" s="149">
        <f t="shared" si="14"/>
        <v>0</v>
      </c>
      <c r="BF145" s="149">
        <f t="shared" si="15"/>
        <v>0</v>
      </c>
      <c r="BG145" s="149">
        <f t="shared" si="16"/>
        <v>0</v>
      </c>
      <c r="BH145" s="149">
        <f t="shared" si="17"/>
        <v>0</v>
      </c>
      <c r="BI145" s="149">
        <f t="shared" si="18"/>
        <v>0</v>
      </c>
      <c r="BJ145" s="13" t="s">
        <v>138</v>
      </c>
      <c r="BK145" s="149">
        <f t="shared" si="19"/>
        <v>0</v>
      </c>
      <c r="BL145" s="13" t="s">
        <v>137</v>
      </c>
      <c r="BM145" s="148" t="s">
        <v>257</v>
      </c>
    </row>
    <row r="146" spans="2:65" s="1" customFormat="1" ht="44.25" customHeight="1">
      <c r="B146" s="135"/>
      <c r="C146" s="136" t="s">
        <v>165</v>
      </c>
      <c r="D146" s="136" t="s">
        <v>133</v>
      </c>
      <c r="E146" s="137" t="s">
        <v>561</v>
      </c>
      <c r="F146" s="138" t="s">
        <v>562</v>
      </c>
      <c r="G146" s="139" t="s">
        <v>168</v>
      </c>
      <c r="H146" s="140">
        <v>42</v>
      </c>
      <c r="I146" s="141"/>
      <c r="J146" s="142">
        <f t="shared" si="10"/>
        <v>0</v>
      </c>
      <c r="K146" s="143"/>
      <c r="L146" s="28"/>
      <c r="M146" s="144" t="s">
        <v>1</v>
      </c>
      <c r="N146" s="145" t="s">
        <v>38</v>
      </c>
      <c r="P146" s="146">
        <f t="shared" si="11"/>
        <v>0</v>
      </c>
      <c r="Q146" s="146">
        <v>0</v>
      </c>
      <c r="R146" s="146">
        <f t="shared" si="12"/>
        <v>0</v>
      </c>
      <c r="S146" s="146">
        <v>0</v>
      </c>
      <c r="T146" s="147">
        <f t="shared" si="13"/>
        <v>0</v>
      </c>
      <c r="AR146" s="148" t="s">
        <v>137</v>
      </c>
      <c r="AT146" s="148" t="s">
        <v>133</v>
      </c>
      <c r="AU146" s="148" t="s">
        <v>138</v>
      </c>
      <c r="AY146" s="13" t="s">
        <v>131</v>
      </c>
      <c r="BE146" s="149">
        <f t="shared" si="14"/>
        <v>0</v>
      </c>
      <c r="BF146" s="149">
        <f t="shared" si="15"/>
        <v>0</v>
      </c>
      <c r="BG146" s="149">
        <f t="shared" si="16"/>
        <v>0</v>
      </c>
      <c r="BH146" s="149">
        <f t="shared" si="17"/>
        <v>0</v>
      </c>
      <c r="BI146" s="149">
        <f t="shared" si="18"/>
        <v>0</v>
      </c>
      <c r="BJ146" s="13" t="s">
        <v>138</v>
      </c>
      <c r="BK146" s="149">
        <f t="shared" si="19"/>
        <v>0</v>
      </c>
      <c r="BL146" s="13" t="s">
        <v>137</v>
      </c>
      <c r="BM146" s="148" t="s">
        <v>197</v>
      </c>
    </row>
    <row r="147" spans="2:65" s="1" customFormat="1" ht="21.75" customHeight="1">
      <c r="B147" s="135"/>
      <c r="C147" s="150" t="s">
        <v>202</v>
      </c>
      <c r="D147" s="150" t="s">
        <v>179</v>
      </c>
      <c r="E147" s="151" t="s">
        <v>563</v>
      </c>
      <c r="F147" s="152" t="s">
        <v>564</v>
      </c>
      <c r="G147" s="153" t="s">
        <v>168</v>
      </c>
      <c r="H147" s="154">
        <v>45</v>
      </c>
      <c r="I147" s="155"/>
      <c r="J147" s="156">
        <f t="shared" si="10"/>
        <v>0</v>
      </c>
      <c r="K147" s="157"/>
      <c r="L147" s="158"/>
      <c r="M147" s="159" t="s">
        <v>1</v>
      </c>
      <c r="N147" s="160" t="s">
        <v>38</v>
      </c>
      <c r="P147" s="146">
        <f t="shared" si="11"/>
        <v>0</v>
      </c>
      <c r="Q147" s="146">
        <v>0</v>
      </c>
      <c r="R147" s="146">
        <f t="shared" si="12"/>
        <v>0</v>
      </c>
      <c r="S147" s="146">
        <v>0</v>
      </c>
      <c r="T147" s="147">
        <f t="shared" si="13"/>
        <v>0</v>
      </c>
      <c r="AR147" s="148" t="s">
        <v>147</v>
      </c>
      <c r="AT147" s="148" t="s">
        <v>179</v>
      </c>
      <c r="AU147" s="148" t="s">
        <v>138</v>
      </c>
      <c r="AY147" s="13" t="s">
        <v>131</v>
      </c>
      <c r="BE147" s="149">
        <f t="shared" si="14"/>
        <v>0</v>
      </c>
      <c r="BF147" s="149">
        <f t="shared" si="15"/>
        <v>0</v>
      </c>
      <c r="BG147" s="149">
        <f t="shared" si="16"/>
        <v>0</v>
      </c>
      <c r="BH147" s="149">
        <f t="shared" si="17"/>
        <v>0</v>
      </c>
      <c r="BI147" s="149">
        <f t="shared" si="18"/>
        <v>0</v>
      </c>
      <c r="BJ147" s="13" t="s">
        <v>138</v>
      </c>
      <c r="BK147" s="149">
        <f t="shared" si="19"/>
        <v>0</v>
      </c>
      <c r="BL147" s="13" t="s">
        <v>137</v>
      </c>
      <c r="BM147" s="148" t="s">
        <v>201</v>
      </c>
    </row>
    <row r="148" spans="2:65" s="1" customFormat="1" ht="21.75" customHeight="1">
      <c r="B148" s="135"/>
      <c r="C148" s="136" t="s">
        <v>169</v>
      </c>
      <c r="D148" s="136" t="s">
        <v>133</v>
      </c>
      <c r="E148" s="137" t="s">
        <v>565</v>
      </c>
      <c r="F148" s="138" t="s">
        <v>566</v>
      </c>
      <c r="G148" s="139" t="s">
        <v>215</v>
      </c>
      <c r="H148" s="140">
        <v>7</v>
      </c>
      <c r="I148" s="141"/>
      <c r="J148" s="142">
        <f t="shared" si="10"/>
        <v>0</v>
      </c>
      <c r="K148" s="143"/>
      <c r="L148" s="28"/>
      <c r="M148" s="144" t="s">
        <v>1</v>
      </c>
      <c r="N148" s="145" t="s">
        <v>38</v>
      </c>
      <c r="P148" s="146">
        <f t="shared" si="11"/>
        <v>0</v>
      </c>
      <c r="Q148" s="146">
        <v>0</v>
      </c>
      <c r="R148" s="146">
        <f t="shared" si="12"/>
        <v>0</v>
      </c>
      <c r="S148" s="146">
        <v>0</v>
      </c>
      <c r="T148" s="147">
        <f t="shared" si="13"/>
        <v>0</v>
      </c>
      <c r="AR148" s="148" t="s">
        <v>137</v>
      </c>
      <c r="AT148" s="148" t="s">
        <v>133</v>
      </c>
      <c r="AU148" s="148" t="s">
        <v>138</v>
      </c>
      <c r="AY148" s="13" t="s">
        <v>131</v>
      </c>
      <c r="BE148" s="149">
        <f t="shared" si="14"/>
        <v>0</v>
      </c>
      <c r="BF148" s="149">
        <f t="shared" si="15"/>
        <v>0</v>
      </c>
      <c r="BG148" s="149">
        <f t="shared" si="16"/>
        <v>0</v>
      </c>
      <c r="BH148" s="149">
        <f t="shared" si="17"/>
        <v>0</v>
      </c>
      <c r="BI148" s="149">
        <f t="shared" si="18"/>
        <v>0</v>
      </c>
      <c r="BJ148" s="13" t="s">
        <v>138</v>
      </c>
      <c r="BK148" s="149">
        <f t="shared" si="19"/>
        <v>0</v>
      </c>
      <c r="BL148" s="13" t="s">
        <v>137</v>
      </c>
      <c r="BM148" s="148" t="s">
        <v>205</v>
      </c>
    </row>
    <row r="149" spans="2:65" s="11" customFormat="1" ht="22.75" customHeight="1">
      <c r="B149" s="123"/>
      <c r="D149" s="124" t="s">
        <v>71</v>
      </c>
      <c r="E149" s="133" t="s">
        <v>162</v>
      </c>
      <c r="F149" s="133" t="s">
        <v>343</v>
      </c>
      <c r="I149" s="126"/>
      <c r="J149" s="134">
        <f>BK149</f>
        <v>0</v>
      </c>
      <c r="L149" s="123"/>
      <c r="M149" s="128"/>
      <c r="P149" s="129">
        <f>SUM(P150:P151)</f>
        <v>0</v>
      </c>
      <c r="R149" s="129">
        <f>SUM(R150:R151)</f>
        <v>0</v>
      </c>
      <c r="T149" s="130">
        <f>SUM(T150:T151)</f>
        <v>0</v>
      </c>
      <c r="AR149" s="124" t="s">
        <v>79</v>
      </c>
      <c r="AT149" s="131" t="s">
        <v>71</v>
      </c>
      <c r="AU149" s="131" t="s">
        <v>79</v>
      </c>
      <c r="AY149" s="124" t="s">
        <v>131</v>
      </c>
      <c r="BK149" s="132">
        <f>SUM(BK150:BK151)</f>
        <v>0</v>
      </c>
    </row>
    <row r="150" spans="2:65" s="1" customFormat="1" ht="37.75" customHeight="1">
      <c r="B150" s="135"/>
      <c r="C150" s="136" t="s">
        <v>209</v>
      </c>
      <c r="D150" s="136" t="s">
        <v>133</v>
      </c>
      <c r="E150" s="137" t="s">
        <v>344</v>
      </c>
      <c r="F150" s="138" t="s">
        <v>345</v>
      </c>
      <c r="G150" s="139" t="s">
        <v>215</v>
      </c>
      <c r="H150" s="140">
        <v>28</v>
      </c>
      <c r="I150" s="141"/>
      <c r="J150" s="142">
        <f>ROUND(I150*H150,2)</f>
        <v>0</v>
      </c>
      <c r="K150" s="143"/>
      <c r="L150" s="28"/>
      <c r="M150" s="144" t="s">
        <v>1</v>
      </c>
      <c r="N150" s="145" t="s">
        <v>38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137</v>
      </c>
      <c r="AT150" s="148" t="s">
        <v>133</v>
      </c>
      <c r="AU150" s="148" t="s">
        <v>138</v>
      </c>
      <c r="AY150" s="13" t="s">
        <v>131</v>
      </c>
      <c r="BE150" s="149">
        <f>IF(N150="základná",J150,0)</f>
        <v>0</v>
      </c>
      <c r="BF150" s="149">
        <f>IF(N150="znížená",J150,0)</f>
        <v>0</v>
      </c>
      <c r="BG150" s="149">
        <f>IF(N150="zákl. prenesená",J150,0)</f>
        <v>0</v>
      </c>
      <c r="BH150" s="149">
        <f>IF(N150="zníž. prenesená",J150,0)</f>
        <v>0</v>
      </c>
      <c r="BI150" s="149">
        <f>IF(N150="nulová",J150,0)</f>
        <v>0</v>
      </c>
      <c r="BJ150" s="13" t="s">
        <v>138</v>
      </c>
      <c r="BK150" s="149">
        <f>ROUND(I150*H150,2)</f>
        <v>0</v>
      </c>
      <c r="BL150" s="13" t="s">
        <v>137</v>
      </c>
      <c r="BM150" s="148" t="s">
        <v>208</v>
      </c>
    </row>
    <row r="151" spans="2:65" s="1" customFormat="1" ht="21.75" customHeight="1">
      <c r="B151" s="135"/>
      <c r="C151" s="150" t="s">
        <v>173</v>
      </c>
      <c r="D151" s="150" t="s">
        <v>179</v>
      </c>
      <c r="E151" s="151" t="s">
        <v>348</v>
      </c>
      <c r="F151" s="152" t="s">
        <v>349</v>
      </c>
      <c r="G151" s="153" t="s">
        <v>176</v>
      </c>
      <c r="H151" s="154">
        <v>30</v>
      </c>
      <c r="I151" s="155"/>
      <c r="J151" s="156">
        <f>ROUND(I151*H151,2)</f>
        <v>0</v>
      </c>
      <c r="K151" s="157"/>
      <c r="L151" s="158"/>
      <c r="M151" s="159" t="s">
        <v>1</v>
      </c>
      <c r="N151" s="160" t="s">
        <v>38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147</v>
      </c>
      <c r="AT151" s="148" t="s">
        <v>179</v>
      </c>
      <c r="AU151" s="148" t="s">
        <v>138</v>
      </c>
      <c r="AY151" s="13" t="s">
        <v>131</v>
      </c>
      <c r="BE151" s="149">
        <f>IF(N151="základná",J151,0)</f>
        <v>0</v>
      </c>
      <c r="BF151" s="149">
        <f>IF(N151="znížená",J151,0)</f>
        <v>0</v>
      </c>
      <c r="BG151" s="149">
        <f>IF(N151="zákl. prenesená",J151,0)</f>
        <v>0</v>
      </c>
      <c r="BH151" s="149">
        <f>IF(N151="zníž. prenesená",J151,0)</f>
        <v>0</v>
      </c>
      <c r="BI151" s="149">
        <f>IF(N151="nulová",J151,0)</f>
        <v>0</v>
      </c>
      <c r="BJ151" s="13" t="s">
        <v>138</v>
      </c>
      <c r="BK151" s="149">
        <f>ROUND(I151*H151,2)</f>
        <v>0</v>
      </c>
      <c r="BL151" s="13" t="s">
        <v>137</v>
      </c>
      <c r="BM151" s="148" t="s">
        <v>212</v>
      </c>
    </row>
    <row r="152" spans="2:65" s="11" customFormat="1" ht="22.75" customHeight="1">
      <c r="B152" s="123"/>
      <c r="D152" s="124" t="s">
        <v>71</v>
      </c>
      <c r="E152" s="133" t="s">
        <v>351</v>
      </c>
      <c r="F152" s="133" t="s">
        <v>352</v>
      </c>
      <c r="I152" s="126"/>
      <c r="J152" s="134">
        <f>BK152</f>
        <v>0</v>
      </c>
      <c r="L152" s="123"/>
      <c r="M152" s="128"/>
      <c r="P152" s="129">
        <f>P153</f>
        <v>0</v>
      </c>
      <c r="R152" s="129">
        <f>R153</f>
        <v>0</v>
      </c>
      <c r="T152" s="130">
        <f>T153</f>
        <v>0</v>
      </c>
      <c r="AR152" s="124" t="s">
        <v>79</v>
      </c>
      <c r="AT152" s="131" t="s">
        <v>71</v>
      </c>
      <c r="AU152" s="131" t="s">
        <v>79</v>
      </c>
      <c r="AY152" s="124" t="s">
        <v>131</v>
      </c>
      <c r="BK152" s="132">
        <f>BK153</f>
        <v>0</v>
      </c>
    </row>
    <row r="153" spans="2:65" s="1" customFormat="1" ht="24.25" customHeight="1">
      <c r="B153" s="135"/>
      <c r="C153" s="136" t="s">
        <v>7</v>
      </c>
      <c r="D153" s="136" t="s">
        <v>133</v>
      </c>
      <c r="E153" s="137" t="s">
        <v>547</v>
      </c>
      <c r="F153" s="138" t="s">
        <v>567</v>
      </c>
      <c r="G153" s="139" t="s">
        <v>185</v>
      </c>
      <c r="H153" s="140">
        <v>0.47599999999999998</v>
      </c>
      <c r="I153" s="141"/>
      <c r="J153" s="142">
        <f>ROUND(I153*H153,2)</f>
        <v>0</v>
      </c>
      <c r="K153" s="143"/>
      <c r="L153" s="28"/>
      <c r="M153" s="144" t="s">
        <v>1</v>
      </c>
      <c r="N153" s="145" t="s">
        <v>38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137</v>
      </c>
      <c r="AT153" s="148" t="s">
        <v>133</v>
      </c>
      <c r="AU153" s="148" t="s">
        <v>138</v>
      </c>
      <c r="AY153" s="13" t="s">
        <v>131</v>
      </c>
      <c r="BE153" s="149">
        <f>IF(N153="základná",J153,0)</f>
        <v>0</v>
      </c>
      <c r="BF153" s="149">
        <f>IF(N153="znížená",J153,0)</f>
        <v>0</v>
      </c>
      <c r="BG153" s="149">
        <f>IF(N153="zákl. prenesená",J153,0)</f>
        <v>0</v>
      </c>
      <c r="BH153" s="149">
        <f>IF(N153="zníž. prenesená",J153,0)</f>
        <v>0</v>
      </c>
      <c r="BI153" s="149">
        <f>IF(N153="nulová",J153,0)</f>
        <v>0</v>
      </c>
      <c r="BJ153" s="13" t="s">
        <v>138</v>
      </c>
      <c r="BK153" s="149">
        <f>ROUND(I153*H153,2)</f>
        <v>0</v>
      </c>
      <c r="BL153" s="13" t="s">
        <v>137</v>
      </c>
      <c r="BM153" s="148" t="s">
        <v>216</v>
      </c>
    </row>
    <row r="154" spans="2:65" s="11" customFormat="1" ht="26" customHeight="1">
      <c r="B154" s="123"/>
      <c r="D154" s="124" t="s">
        <v>71</v>
      </c>
      <c r="E154" s="125" t="s">
        <v>356</v>
      </c>
      <c r="F154" s="125" t="s">
        <v>357</v>
      </c>
      <c r="I154" s="126"/>
      <c r="J154" s="127">
        <f>BK154</f>
        <v>0</v>
      </c>
      <c r="L154" s="123"/>
      <c r="M154" s="128"/>
      <c r="P154" s="129">
        <f>P155</f>
        <v>0</v>
      </c>
      <c r="R154" s="129">
        <f>R155</f>
        <v>0</v>
      </c>
      <c r="T154" s="130">
        <f>T155</f>
        <v>0</v>
      </c>
      <c r="AR154" s="124" t="s">
        <v>138</v>
      </c>
      <c r="AT154" s="131" t="s">
        <v>71</v>
      </c>
      <c r="AU154" s="131" t="s">
        <v>72</v>
      </c>
      <c r="AY154" s="124" t="s">
        <v>131</v>
      </c>
      <c r="BK154" s="132">
        <f>BK155</f>
        <v>0</v>
      </c>
    </row>
    <row r="155" spans="2:65" s="11" customFormat="1" ht="22.75" customHeight="1">
      <c r="B155" s="123"/>
      <c r="D155" s="124" t="s">
        <v>71</v>
      </c>
      <c r="E155" s="133" t="s">
        <v>358</v>
      </c>
      <c r="F155" s="133" t="s">
        <v>359</v>
      </c>
      <c r="I155" s="126"/>
      <c r="J155" s="134">
        <f>BK155</f>
        <v>0</v>
      </c>
      <c r="L155" s="123"/>
      <c r="M155" s="128"/>
      <c r="P155" s="129">
        <f>SUM(P156:P159)</f>
        <v>0</v>
      </c>
      <c r="R155" s="129">
        <f>SUM(R156:R159)</f>
        <v>0</v>
      </c>
      <c r="T155" s="130">
        <f>SUM(T156:T159)</f>
        <v>0</v>
      </c>
      <c r="AR155" s="124" t="s">
        <v>138</v>
      </c>
      <c r="AT155" s="131" t="s">
        <v>71</v>
      </c>
      <c r="AU155" s="131" t="s">
        <v>79</v>
      </c>
      <c r="AY155" s="124" t="s">
        <v>131</v>
      </c>
      <c r="BK155" s="132">
        <f>SUM(BK156:BK159)</f>
        <v>0</v>
      </c>
    </row>
    <row r="156" spans="2:65" s="1" customFormat="1" ht="24.25" customHeight="1">
      <c r="B156" s="135"/>
      <c r="C156" s="136" t="s">
        <v>186</v>
      </c>
      <c r="D156" s="136" t="s">
        <v>133</v>
      </c>
      <c r="E156" s="137" t="s">
        <v>568</v>
      </c>
      <c r="F156" s="138" t="s">
        <v>569</v>
      </c>
      <c r="G156" s="139" t="s">
        <v>215</v>
      </c>
      <c r="H156" s="140">
        <v>7.6</v>
      </c>
      <c r="I156" s="141"/>
      <c r="J156" s="142">
        <f>ROUND(I156*H156,2)</f>
        <v>0</v>
      </c>
      <c r="K156" s="143"/>
      <c r="L156" s="28"/>
      <c r="M156" s="144" t="s">
        <v>1</v>
      </c>
      <c r="N156" s="145" t="s">
        <v>38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161</v>
      </c>
      <c r="AT156" s="148" t="s">
        <v>133</v>
      </c>
      <c r="AU156" s="148" t="s">
        <v>138</v>
      </c>
      <c r="AY156" s="13" t="s">
        <v>131</v>
      </c>
      <c r="BE156" s="149">
        <f>IF(N156="základná",J156,0)</f>
        <v>0</v>
      </c>
      <c r="BF156" s="149">
        <f>IF(N156="znížená",J156,0)</f>
        <v>0</v>
      </c>
      <c r="BG156" s="149">
        <f>IF(N156="zákl. prenesená",J156,0)</f>
        <v>0</v>
      </c>
      <c r="BH156" s="149">
        <f>IF(N156="zníž. prenesená",J156,0)</f>
        <v>0</v>
      </c>
      <c r="BI156" s="149">
        <f>IF(N156="nulová",J156,0)</f>
        <v>0</v>
      </c>
      <c r="BJ156" s="13" t="s">
        <v>138</v>
      </c>
      <c r="BK156" s="149">
        <f>ROUND(I156*H156,2)</f>
        <v>0</v>
      </c>
      <c r="BL156" s="13" t="s">
        <v>161</v>
      </c>
      <c r="BM156" s="148" t="s">
        <v>219</v>
      </c>
    </row>
    <row r="157" spans="2:65" s="1" customFormat="1" ht="24.25" customHeight="1">
      <c r="B157" s="135"/>
      <c r="C157" s="136" t="s">
        <v>223</v>
      </c>
      <c r="D157" s="136" t="s">
        <v>133</v>
      </c>
      <c r="E157" s="137" t="s">
        <v>570</v>
      </c>
      <c r="F157" s="138" t="s">
        <v>571</v>
      </c>
      <c r="G157" s="139" t="s">
        <v>176</v>
      </c>
      <c r="H157" s="140">
        <v>1</v>
      </c>
      <c r="I157" s="141"/>
      <c r="J157" s="142">
        <f>ROUND(I157*H157,2)</f>
        <v>0</v>
      </c>
      <c r="K157" s="143"/>
      <c r="L157" s="28"/>
      <c r="M157" s="144" t="s">
        <v>1</v>
      </c>
      <c r="N157" s="145" t="s">
        <v>38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161</v>
      </c>
      <c r="AT157" s="148" t="s">
        <v>133</v>
      </c>
      <c r="AU157" s="148" t="s">
        <v>138</v>
      </c>
      <c r="AY157" s="13" t="s">
        <v>131</v>
      </c>
      <c r="BE157" s="149">
        <f>IF(N157="základná",J157,0)</f>
        <v>0</v>
      </c>
      <c r="BF157" s="149">
        <f>IF(N157="znížená",J157,0)</f>
        <v>0</v>
      </c>
      <c r="BG157" s="149">
        <f>IF(N157="zákl. prenesená",J157,0)</f>
        <v>0</v>
      </c>
      <c r="BH157" s="149">
        <f>IF(N157="zníž. prenesená",J157,0)</f>
        <v>0</v>
      </c>
      <c r="BI157" s="149">
        <f>IF(N157="nulová",J157,0)</f>
        <v>0</v>
      </c>
      <c r="BJ157" s="13" t="s">
        <v>138</v>
      </c>
      <c r="BK157" s="149">
        <f>ROUND(I157*H157,2)</f>
        <v>0</v>
      </c>
      <c r="BL157" s="13" t="s">
        <v>161</v>
      </c>
      <c r="BM157" s="148" t="s">
        <v>222</v>
      </c>
    </row>
    <row r="158" spans="2:65" s="1" customFormat="1" ht="44.25" customHeight="1">
      <c r="B158" s="135"/>
      <c r="C158" s="136" t="s">
        <v>190</v>
      </c>
      <c r="D158" s="136" t="s">
        <v>133</v>
      </c>
      <c r="E158" s="137" t="s">
        <v>572</v>
      </c>
      <c r="F158" s="138" t="s">
        <v>573</v>
      </c>
      <c r="G158" s="139" t="s">
        <v>574</v>
      </c>
      <c r="H158" s="140">
        <v>1</v>
      </c>
      <c r="I158" s="141"/>
      <c r="J158" s="142">
        <f>ROUND(I158*H158,2)</f>
        <v>0</v>
      </c>
      <c r="K158" s="143"/>
      <c r="L158" s="28"/>
      <c r="M158" s="144" t="s">
        <v>1</v>
      </c>
      <c r="N158" s="145" t="s">
        <v>38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161</v>
      </c>
      <c r="AT158" s="148" t="s">
        <v>133</v>
      </c>
      <c r="AU158" s="148" t="s">
        <v>138</v>
      </c>
      <c r="AY158" s="13" t="s">
        <v>131</v>
      </c>
      <c r="BE158" s="149">
        <f>IF(N158="základná",J158,0)</f>
        <v>0</v>
      </c>
      <c r="BF158" s="149">
        <f>IF(N158="znížená",J158,0)</f>
        <v>0</v>
      </c>
      <c r="BG158" s="149">
        <f>IF(N158="zákl. prenesená",J158,0)</f>
        <v>0</v>
      </c>
      <c r="BH158" s="149">
        <f>IF(N158="zníž. prenesená",J158,0)</f>
        <v>0</v>
      </c>
      <c r="BI158" s="149">
        <f>IF(N158="nulová",J158,0)</f>
        <v>0</v>
      </c>
      <c r="BJ158" s="13" t="s">
        <v>138</v>
      </c>
      <c r="BK158" s="149">
        <f>ROUND(I158*H158,2)</f>
        <v>0</v>
      </c>
      <c r="BL158" s="13" t="s">
        <v>161</v>
      </c>
      <c r="BM158" s="148" t="s">
        <v>226</v>
      </c>
    </row>
    <row r="159" spans="2:65" s="1" customFormat="1" ht="16.5" customHeight="1">
      <c r="B159" s="135"/>
      <c r="C159" s="150" t="s">
        <v>230</v>
      </c>
      <c r="D159" s="150" t="s">
        <v>179</v>
      </c>
      <c r="E159" s="151" t="s">
        <v>575</v>
      </c>
      <c r="F159" s="152" t="s">
        <v>576</v>
      </c>
      <c r="G159" s="153" t="s">
        <v>176</v>
      </c>
      <c r="H159" s="154">
        <v>1</v>
      </c>
      <c r="I159" s="155"/>
      <c r="J159" s="156">
        <f>ROUND(I159*H159,2)</f>
        <v>0</v>
      </c>
      <c r="K159" s="157"/>
      <c r="L159" s="158"/>
      <c r="M159" s="161" t="s">
        <v>1</v>
      </c>
      <c r="N159" s="162" t="s">
        <v>38</v>
      </c>
      <c r="O159" s="163"/>
      <c r="P159" s="164">
        <f>O159*H159</f>
        <v>0</v>
      </c>
      <c r="Q159" s="164">
        <v>0</v>
      </c>
      <c r="R159" s="164">
        <f>Q159*H159</f>
        <v>0</v>
      </c>
      <c r="S159" s="164">
        <v>0</v>
      </c>
      <c r="T159" s="165">
        <f>S159*H159</f>
        <v>0</v>
      </c>
      <c r="AR159" s="148" t="s">
        <v>249</v>
      </c>
      <c r="AT159" s="148" t="s">
        <v>179</v>
      </c>
      <c r="AU159" s="148" t="s">
        <v>138</v>
      </c>
      <c r="AY159" s="13" t="s">
        <v>131</v>
      </c>
      <c r="BE159" s="149">
        <f>IF(N159="základná",J159,0)</f>
        <v>0</v>
      </c>
      <c r="BF159" s="149">
        <f>IF(N159="znížená",J159,0)</f>
        <v>0</v>
      </c>
      <c r="BG159" s="149">
        <f>IF(N159="zákl. prenesená",J159,0)</f>
        <v>0</v>
      </c>
      <c r="BH159" s="149">
        <f>IF(N159="zníž. prenesená",J159,0)</f>
        <v>0</v>
      </c>
      <c r="BI159" s="149">
        <f>IF(N159="nulová",J159,0)</f>
        <v>0</v>
      </c>
      <c r="BJ159" s="13" t="s">
        <v>138</v>
      </c>
      <c r="BK159" s="149">
        <f>ROUND(I159*H159,2)</f>
        <v>0</v>
      </c>
      <c r="BL159" s="13" t="s">
        <v>161</v>
      </c>
      <c r="BM159" s="148" t="s">
        <v>229</v>
      </c>
    </row>
    <row r="160" spans="2:65" s="1" customFormat="1" ht="7" customHeight="1">
      <c r="B160" s="43"/>
      <c r="C160" s="44"/>
      <c r="D160" s="44"/>
      <c r="E160" s="44"/>
      <c r="F160" s="44"/>
      <c r="G160" s="44"/>
      <c r="H160" s="44"/>
      <c r="I160" s="44"/>
      <c r="J160" s="44"/>
      <c r="K160" s="44"/>
      <c r="L160" s="28"/>
    </row>
  </sheetData>
  <autoFilter ref="C123:K159" xr:uid="{00000000-0009-0000-0000-000003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59"/>
  <sheetViews>
    <sheetView showGridLines="0" workbookViewId="0"/>
  </sheetViews>
  <sheetFormatPr baseColWidth="10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89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72</v>
      </c>
    </row>
    <row r="4" spans="2:46" ht="25" customHeight="1">
      <c r="B4" s="16"/>
      <c r="D4" s="17" t="s">
        <v>96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12" t="str">
        <f>'Rekapitulácia stavby'!K6</f>
        <v>Výstavba športového areálu v Bardejove - časť Dlhá Lúka</v>
      </c>
      <c r="F7" s="213"/>
      <c r="G7" s="213"/>
      <c r="H7" s="213"/>
      <c r="L7" s="16"/>
    </row>
    <row r="8" spans="2:46" s="1" customFormat="1" ht="12" customHeight="1">
      <c r="B8" s="28"/>
      <c r="D8" s="23" t="s">
        <v>97</v>
      </c>
      <c r="L8" s="28"/>
    </row>
    <row r="9" spans="2:46" s="1" customFormat="1" ht="16.5" customHeight="1">
      <c r="B9" s="28"/>
      <c r="E9" s="202" t="s">
        <v>577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6. 1. 2025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 xml:space="preserve"> </v>
      </c>
      <c r="I15" s="23" t="s">
        <v>25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30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31</v>
      </c>
      <c r="L26" s="28"/>
    </row>
    <row r="27" spans="2:12" s="7" customFormat="1" ht="16.5" customHeight="1">
      <c r="B27" s="88"/>
      <c r="E27" s="188" t="s">
        <v>1</v>
      </c>
      <c r="F27" s="188"/>
      <c r="G27" s="188"/>
      <c r="H27" s="188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32</v>
      </c>
      <c r="J30" s="65">
        <f>ROUND(J122,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34</v>
      </c>
      <c r="I32" s="31" t="s">
        <v>33</v>
      </c>
      <c r="J32" s="31" t="s">
        <v>35</v>
      </c>
      <c r="L32" s="28"/>
    </row>
    <row r="33" spans="2:12" s="1" customFormat="1" ht="14.5" customHeight="1">
      <c r="B33" s="28"/>
      <c r="D33" s="54" t="s">
        <v>36</v>
      </c>
      <c r="E33" s="33" t="s">
        <v>37</v>
      </c>
      <c r="F33" s="90">
        <f>ROUND((SUM(BE122:BE158)),  2)</f>
        <v>0</v>
      </c>
      <c r="G33" s="91"/>
      <c r="H33" s="91"/>
      <c r="I33" s="92">
        <v>0.23</v>
      </c>
      <c r="J33" s="90">
        <f>ROUND(((SUM(BE122:BE158))*I33),  2)</f>
        <v>0</v>
      </c>
      <c r="L33" s="28"/>
    </row>
    <row r="34" spans="2:12" s="1" customFormat="1" ht="14.5" customHeight="1">
      <c r="B34" s="28"/>
      <c r="E34" s="33" t="s">
        <v>38</v>
      </c>
      <c r="F34" s="90">
        <f>ROUND((SUM(BF122:BF158)),  2)</f>
        <v>0</v>
      </c>
      <c r="G34" s="91"/>
      <c r="H34" s="91"/>
      <c r="I34" s="92">
        <v>0.23</v>
      </c>
      <c r="J34" s="90">
        <f>ROUND(((SUM(BF122:BF158))*I34),  2)</f>
        <v>0</v>
      </c>
      <c r="L34" s="28"/>
    </row>
    <row r="35" spans="2:12" s="1" customFormat="1" ht="14.5" hidden="1" customHeight="1">
      <c r="B35" s="28"/>
      <c r="E35" s="23" t="s">
        <v>39</v>
      </c>
      <c r="F35" s="93">
        <f>ROUND((SUM(BG122:BG158)),  2)</f>
        <v>0</v>
      </c>
      <c r="I35" s="94">
        <v>0.23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40</v>
      </c>
      <c r="F36" s="93">
        <f>ROUND((SUM(BH122:BH158)),  2)</f>
        <v>0</v>
      </c>
      <c r="I36" s="94">
        <v>0.23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41</v>
      </c>
      <c r="F37" s="90">
        <f>ROUND((SUM(BI122:BI158)),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42</v>
      </c>
      <c r="E39" s="56"/>
      <c r="F39" s="56"/>
      <c r="G39" s="97" t="s">
        <v>43</v>
      </c>
      <c r="H39" s="98" t="s">
        <v>44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">
      <c r="B61" s="28"/>
      <c r="D61" s="42" t="s">
        <v>47</v>
      </c>
      <c r="E61" s="30"/>
      <c r="F61" s="101" t="s">
        <v>48</v>
      </c>
      <c r="G61" s="42" t="s">
        <v>47</v>
      </c>
      <c r="H61" s="30"/>
      <c r="I61" s="30"/>
      <c r="J61" s="102" t="s">
        <v>48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8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">
      <c r="B76" s="28"/>
      <c r="D76" s="42" t="s">
        <v>47</v>
      </c>
      <c r="E76" s="30"/>
      <c r="F76" s="101" t="s">
        <v>48</v>
      </c>
      <c r="G76" s="42" t="s">
        <v>47</v>
      </c>
      <c r="H76" s="30"/>
      <c r="I76" s="30"/>
      <c r="J76" s="102" t="s">
        <v>48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12" t="str">
        <f>E7</f>
        <v>Výstavba športového areálu v Bardejove - časť Dlhá Lúka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97</v>
      </c>
      <c r="L86" s="28"/>
    </row>
    <row r="87" spans="2:47" s="1" customFormat="1" ht="16.5" customHeight="1">
      <c r="B87" s="28"/>
      <c r="E87" s="202" t="str">
        <f>E9</f>
        <v>SO.03-1 - Zdravotechnické inštalácie</v>
      </c>
      <c r="F87" s="211"/>
      <c r="G87" s="211"/>
      <c r="H87" s="211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6. 1. 2025</v>
      </c>
      <c r="L89" s="28"/>
    </row>
    <row r="90" spans="2:47" s="1" customFormat="1" ht="7" customHeight="1">
      <c r="B90" s="28"/>
      <c r="L90" s="28"/>
    </row>
    <row r="91" spans="2:47" s="1" customFormat="1" ht="15.25" customHeight="1">
      <c r="B91" s="28"/>
      <c r="C91" s="23" t="s">
        <v>23</v>
      </c>
      <c r="F91" s="21" t="str">
        <f>E15</f>
        <v xml:space="preserve"> </v>
      </c>
      <c r="I91" s="23" t="s">
        <v>28</v>
      </c>
      <c r="J91" s="26" t="str">
        <f>E21</f>
        <v xml:space="preserve"> </v>
      </c>
      <c r="L91" s="28"/>
    </row>
    <row r="92" spans="2:47" s="1" customFormat="1" ht="15.25" customHeight="1">
      <c r="B92" s="28"/>
      <c r="C92" s="23" t="s">
        <v>26</v>
      </c>
      <c r="F92" s="21" t="str">
        <f>IF(E18="","",E18)</f>
        <v>Vyplň údaj</v>
      </c>
      <c r="I92" s="23" t="s">
        <v>30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100</v>
      </c>
      <c r="D94" s="95"/>
      <c r="E94" s="95"/>
      <c r="F94" s="95"/>
      <c r="G94" s="95"/>
      <c r="H94" s="95"/>
      <c r="I94" s="95"/>
      <c r="J94" s="104" t="s">
        <v>101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102</v>
      </c>
      <c r="J96" s="65">
        <f>J122</f>
        <v>0</v>
      </c>
      <c r="L96" s="28"/>
      <c r="AU96" s="13" t="s">
        <v>103</v>
      </c>
    </row>
    <row r="97" spans="2:12" s="8" customFormat="1" ht="25" customHeight="1">
      <c r="B97" s="106"/>
      <c r="D97" s="107" t="s">
        <v>578</v>
      </c>
      <c r="E97" s="108"/>
      <c r="F97" s="108"/>
      <c r="G97" s="108"/>
      <c r="H97" s="108"/>
      <c r="I97" s="108"/>
      <c r="J97" s="109">
        <f>J123</f>
        <v>0</v>
      </c>
      <c r="L97" s="106"/>
    </row>
    <row r="98" spans="2:12" s="9" customFormat="1" ht="20" customHeight="1">
      <c r="B98" s="110"/>
      <c r="D98" s="111" t="s">
        <v>579</v>
      </c>
      <c r="E98" s="112"/>
      <c r="F98" s="112"/>
      <c r="G98" s="112"/>
      <c r="H98" s="112"/>
      <c r="I98" s="112"/>
      <c r="J98" s="113">
        <f>J124</f>
        <v>0</v>
      </c>
      <c r="L98" s="110"/>
    </row>
    <row r="99" spans="2:12" s="8" customFormat="1" ht="25" customHeight="1">
      <c r="B99" s="106"/>
      <c r="D99" s="107" t="s">
        <v>580</v>
      </c>
      <c r="E99" s="108"/>
      <c r="F99" s="108"/>
      <c r="G99" s="108"/>
      <c r="H99" s="108"/>
      <c r="I99" s="108"/>
      <c r="J99" s="109">
        <f>J130</f>
        <v>0</v>
      </c>
      <c r="L99" s="106"/>
    </row>
    <row r="100" spans="2:12" s="9" customFormat="1" ht="20" customHeight="1">
      <c r="B100" s="110"/>
      <c r="D100" s="111" t="s">
        <v>581</v>
      </c>
      <c r="E100" s="112"/>
      <c r="F100" s="112"/>
      <c r="G100" s="112"/>
      <c r="H100" s="112"/>
      <c r="I100" s="112"/>
      <c r="J100" s="113">
        <f>J131</f>
        <v>0</v>
      </c>
      <c r="L100" s="110"/>
    </row>
    <row r="101" spans="2:12" s="9" customFormat="1" ht="20" customHeight="1">
      <c r="B101" s="110"/>
      <c r="D101" s="111" t="s">
        <v>582</v>
      </c>
      <c r="E101" s="112"/>
      <c r="F101" s="112"/>
      <c r="G101" s="112"/>
      <c r="H101" s="112"/>
      <c r="I101" s="112"/>
      <c r="J101" s="113">
        <f>J149</f>
        <v>0</v>
      </c>
      <c r="L101" s="110"/>
    </row>
    <row r="102" spans="2:12" s="9" customFormat="1" ht="20" customHeight="1">
      <c r="B102" s="110"/>
      <c r="D102" s="111" t="s">
        <v>583</v>
      </c>
      <c r="E102" s="112"/>
      <c r="F102" s="112"/>
      <c r="G102" s="112"/>
      <c r="H102" s="112"/>
      <c r="I102" s="112"/>
      <c r="J102" s="113">
        <f>J154</f>
        <v>0</v>
      </c>
      <c r="L102" s="110"/>
    </row>
    <row r="103" spans="2:12" s="1" customFormat="1" ht="21.75" customHeight="1">
      <c r="B103" s="28"/>
      <c r="L103" s="28"/>
    </row>
    <row r="104" spans="2:12" s="1" customFormat="1" ht="7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12" s="1" customFormat="1" ht="7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12" s="1" customFormat="1" ht="25" customHeight="1">
      <c r="B109" s="28"/>
      <c r="C109" s="17" t="s">
        <v>117</v>
      </c>
      <c r="L109" s="28"/>
    </row>
    <row r="110" spans="2:12" s="1" customFormat="1" ht="7" customHeight="1">
      <c r="B110" s="28"/>
      <c r="L110" s="28"/>
    </row>
    <row r="111" spans="2:12" s="1" customFormat="1" ht="12" customHeight="1">
      <c r="B111" s="28"/>
      <c r="C111" s="23" t="s">
        <v>15</v>
      </c>
      <c r="L111" s="28"/>
    </row>
    <row r="112" spans="2:12" s="1" customFormat="1" ht="16.5" customHeight="1">
      <c r="B112" s="28"/>
      <c r="E112" s="212" t="str">
        <f>E7</f>
        <v>Výstavba športového areálu v Bardejove - časť Dlhá Lúka</v>
      </c>
      <c r="F112" s="213"/>
      <c r="G112" s="213"/>
      <c r="H112" s="213"/>
      <c r="L112" s="28"/>
    </row>
    <row r="113" spans="2:65" s="1" customFormat="1" ht="12" customHeight="1">
      <c r="B113" s="28"/>
      <c r="C113" s="23" t="s">
        <v>97</v>
      </c>
      <c r="L113" s="28"/>
    </row>
    <row r="114" spans="2:65" s="1" customFormat="1" ht="16.5" customHeight="1">
      <c r="B114" s="28"/>
      <c r="E114" s="202" t="str">
        <f>E9</f>
        <v>SO.03-1 - Zdravotechnické inštalácie</v>
      </c>
      <c r="F114" s="211"/>
      <c r="G114" s="211"/>
      <c r="H114" s="211"/>
      <c r="L114" s="28"/>
    </row>
    <row r="115" spans="2:65" s="1" customFormat="1" ht="7" customHeight="1">
      <c r="B115" s="28"/>
      <c r="L115" s="28"/>
    </row>
    <row r="116" spans="2:65" s="1" customFormat="1" ht="12" customHeight="1">
      <c r="B116" s="28"/>
      <c r="C116" s="23" t="s">
        <v>19</v>
      </c>
      <c r="F116" s="21" t="str">
        <f>F12</f>
        <v xml:space="preserve"> </v>
      </c>
      <c r="I116" s="23" t="s">
        <v>21</v>
      </c>
      <c r="J116" s="51" t="str">
        <f>IF(J12="","",J12)</f>
        <v>6. 1. 2025</v>
      </c>
      <c r="L116" s="28"/>
    </row>
    <row r="117" spans="2:65" s="1" customFormat="1" ht="7" customHeight="1">
      <c r="B117" s="28"/>
      <c r="L117" s="28"/>
    </row>
    <row r="118" spans="2:65" s="1" customFormat="1" ht="15.25" customHeight="1">
      <c r="B118" s="28"/>
      <c r="C118" s="23" t="s">
        <v>23</v>
      </c>
      <c r="F118" s="21" t="str">
        <f>E15</f>
        <v xml:space="preserve"> </v>
      </c>
      <c r="I118" s="23" t="s">
        <v>28</v>
      </c>
      <c r="J118" s="26" t="str">
        <f>E21</f>
        <v xml:space="preserve"> </v>
      </c>
      <c r="L118" s="28"/>
    </row>
    <row r="119" spans="2:65" s="1" customFormat="1" ht="15.25" customHeight="1">
      <c r="B119" s="28"/>
      <c r="C119" s="23" t="s">
        <v>26</v>
      </c>
      <c r="F119" s="21" t="str">
        <f>IF(E18="","",E18)</f>
        <v>Vyplň údaj</v>
      </c>
      <c r="I119" s="23" t="s">
        <v>30</v>
      </c>
      <c r="J119" s="26" t="str">
        <f>E24</f>
        <v xml:space="preserve"> </v>
      </c>
      <c r="L119" s="28"/>
    </row>
    <row r="120" spans="2:65" s="1" customFormat="1" ht="10.25" customHeight="1">
      <c r="B120" s="28"/>
      <c r="L120" s="28"/>
    </row>
    <row r="121" spans="2:65" s="10" customFormat="1" ht="29.25" customHeight="1">
      <c r="B121" s="114"/>
      <c r="C121" s="115" t="s">
        <v>118</v>
      </c>
      <c r="D121" s="116" t="s">
        <v>57</v>
      </c>
      <c r="E121" s="116" t="s">
        <v>53</v>
      </c>
      <c r="F121" s="116" t="s">
        <v>54</v>
      </c>
      <c r="G121" s="116" t="s">
        <v>119</v>
      </c>
      <c r="H121" s="116" t="s">
        <v>120</v>
      </c>
      <c r="I121" s="116" t="s">
        <v>121</v>
      </c>
      <c r="J121" s="117" t="s">
        <v>101</v>
      </c>
      <c r="K121" s="118" t="s">
        <v>122</v>
      </c>
      <c r="L121" s="114"/>
      <c r="M121" s="58" t="s">
        <v>1</v>
      </c>
      <c r="N121" s="59" t="s">
        <v>36</v>
      </c>
      <c r="O121" s="59" t="s">
        <v>123</v>
      </c>
      <c r="P121" s="59" t="s">
        <v>124</v>
      </c>
      <c r="Q121" s="59" t="s">
        <v>125</v>
      </c>
      <c r="R121" s="59" t="s">
        <v>126</v>
      </c>
      <c r="S121" s="59" t="s">
        <v>127</v>
      </c>
      <c r="T121" s="60" t="s">
        <v>128</v>
      </c>
    </row>
    <row r="122" spans="2:65" s="1" customFormat="1" ht="22.75" customHeight="1">
      <c r="B122" s="28"/>
      <c r="C122" s="63" t="s">
        <v>102</v>
      </c>
      <c r="J122" s="119">
        <f>BK122</f>
        <v>0</v>
      </c>
      <c r="L122" s="28"/>
      <c r="M122" s="61"/>
      <c r="N122" s="52"/>
      <c r="O122" s="52"/>
      <c r="P122" s="120">
        <f>P123+P130</f>
        <v>0</v>
      </c>
      <c r="Q122" s="52"/>
      <c r="R122" s="120">
        <f>R123+R130</f>
        <v>0</v>
      </c>
      <c r="S122" s="52"/>
      <c r="T122" s="121">
        <f>T123+T130</f>
        <v>0</v>
      </c>
      <c r="AT122" s="13" t="s">
        <v>71</v>
      </c>
      <c r="AU122" s="13" t="s">
        <v>103</v>
      </c>
      <c r="BK122" s="122">
        <f>BK123+BK130</f>
        <v>0</v>
      </c>
    </row>
    <row r="123" spans="2:65" s="11" customFormat="1" ht="26" customHeight="1">
      <c r="B123" s="123"/>
      <c r="D123" s="124" t="s">
        <v>71</v>
      </c>
      <c r="E123" s="125" t="s">
        <v>129</v>
      </c>
      <c r="F123" s="125" t="s">
        <v>584</v>
      </c>
      <c r="I123" s="126"/>
      <c r="J123" s="127">
        <f>BK123</f>
        <v>0</v>
      </c>
      <c r="L123" s="123"/>
      <c r="M123" s="128"/>
      <c r="P123" s="129">
        <f>P124</f>
        <v>0</v>
      </c>
      <c r="R123" s="129">
        <f>R124</f>
        <v>0</v>
      </c>
      <c r="T123" s="130">
        <f>T124</f>
        <v>0</v>
      </c>
      <c r="AR123" s="124" t="s">
        <v>79</v>
      </c>
      <c r="AT123" s="131" t="s">
        <v>71</v>
      </c>
      <c r="AU123" s="131" t="s">
        <v>72</v>
      </c>
      <c r="AY123" s="124" t="s">
        <v>131</v>
      </c>
      <c r="BK123" s="132">
        <f>BK124</f>
        <v>0</v>
      </c>
    </row>
    <row r="124" spans="2:65" s="11" customFormat="1" ht="22.75" customHeight="1">
      <c r="B124" s="123"/>
      <c r="D124" s="124" t="s">
        <v>71</v>
      </c>
      <c r="E124" s="133" t="s">
        <v>162</v>
      </c>
      <c r="F124" s="133" t="s">
        <v>585</v>
      </c>
      <c r="I124" s="126"/>
      <c r="J124" s="134">
        <f>BK124</f>
        <v>0</v>
      </c>
      <c r="L124" s="123"/>
      <c r="M124" s="128"/>
      <c r="P124" s="129">
        <f>SUM(P125:P129)</f>
        <v>0</v>
      </c>
      <c r="R124" s="129">
        <f>SUM(R125:R129)</f>
        <v>0</v>
      </c>
      <c r="T124" s="130">
        <f>SUM(T125:T129)</f>
        <v>0</v>
      </c>
      <c r="AR124" s="124" t="s">
        <v>79</v>
      </c>
      <c r="AT124" s="131" t="s">
        <v>71</v>
      </c>
      <c r="AU124" s="131" t="s">
        <v>79</v>
      </c>
      <c r="AY124" s="124" t="s">
        <v>131</v>
      </c>
      <c r="BK124" s="132">
        <f>SUM(BK125:BK129)</f>
        <v>0</v>
      </c>
    </row>
    <row r="125" spans="2:65" s="1" customFormat="1" ht="37.75" customHeight="1">
      <c r="B125" s="135"/>
      <c r="C125" s="136" t="s">
        <v>79</v>
      </c>
      <c r="D125" s="136" t="s">
        <v>133</v>
      </c>
      <c r="E125" s="137" t="s">
        <v>586</v>
      </c>
      <c r="F125" s="138" t="s">
        <v>587</v>
      </c>
      <c r="G125" s="139" t="s">
        <v>215</v>
      </c>
      <c r="H125" s="140">
        <v>8</v>
      </c>
      <c r="I125" s="141"/>
      <c r="J125" s="142">
        <f>ROUND(I125*H125,2)</f>
        <v>0</v>
      </c>
      <c r="K125" s="143"/>
      <c r="L125" s="28"/>
      <c r="M125" s="144" t="s">
        <v>1</v>
      </c>
      <c r="N125" s="145" t="s">
        <v>38</v>
      </c>
      <c r="P125" s="146">
        <f>O125*H125</f>
        <v>0</v>
      </c>
      <c r="Q125" s="146">
        <v>0</v>
      </c>
      <c r="R125" s="146">
        <f>Q125*H125</f>
        <v>0</v>
      </c>
      <c r="S125" s="146">
        <v>0</v>
      </c>
      <c r="T125" s="147">
        <f>S125*H125</f>
        <v>0</v>
      </c>
      <c r="AR125" s="148" t="s">
        <v>137</v>
      </c>
      <c r="AT125" s="148" t="s">
        <v>133</v>
      </c>
      <c r="AU125" s="148" t="s">
        <v>138</v>
      </c>
      <c r="AY125" s="13" t="s">
        <v>131</v>
      </c>
      <c r="BE125" s="149">
        <f>IF(N125="základná",J125,0)</f>
        <v>0</v>
      </c>
      <c r="BF125" s="149">
        <f>IF(N125="znížená",J125,0)</f>
        <v>0</v>
      </c>
      <c r="BG125" s="149">
        <f>IF(N125="zákl. prenesená",J125,0)</f>
        <v>0</v>
      </c>
      <c r="BH125" s="149">
        <f>IF(N125="zníž. prenesená",J125,0)</f>
        <v>0</v>
      </c>
      <c r="BI125" s="149">
        <f>IF(N125="nulová",J125,0)</f>
        <v>0</v>
      </c>
      <c r="BJ125" s="13" t="s">
        <v>138</v>
      </c>
      <c r="BK125" s="149">
        <f>ROUND(I125*H125,2)</f>
        <v>0</v>
      </c>
      <c r="BL125" s="13" t="s">
        <v>137</v>
      </c>
      <c r="BM125" s="148" t="s">
        <v>138</v>
      </c>
    </row>
    <row r="126" spans="2:65" s="1" customFormat="1" ht="24.25" customHeight="1">
      <c r="B126" s="135"/>
      <c r="C126" s="136" t="s">
        <v>138</v>
      </c>
      <c r="D126" s="136" t="s">
        <v>133</v>
      </c>
      <c r="E126" s="137" t="s">
        <v>588</v>
      </c>
      <c r="F126" s="138" t="s">
        <v>589</v>
      </c>
      <c r="G126" s="139" t="s">
        <v>185</v>
      </c>
      <c r="H126" s="140">
        <v>0.05</v>
      </c>
      <c r="I126" s="141"/>
      <c r="J126" s="142">
        <f>ROUND(I126*H126,2)</f>
        <v>0</v>
      </c>
      <c r="K126" s="143"/>
      <c r="L126" s="28"/>
      <c r="M126" s="144" t="s">
        <v>1</v>
      </c>
      <c r="N126" s="145" t="s">
        <v>38</v>
      </c>
      <c r="P126" s="146">
        <f>O126*H126</f>
        <v>0</v>
      </c>
      <c r="Q126" s="146">
        <v>0</v>
      </c>
      <c r="R126" s="146">
        <f>Q126*H126</f>
        <v>0</v>
      </c>
      <c r="S126" s="146">
        <v>0</v>
      </c>
      <c r="T126" s="147">
        <f>S126*H126</f>
        <v>0</v>
      </c>
      <c r="AR126" s="148" t="s">
        <v>137</v>
      </c>
      <c r="AT126" s="148" t="s">
        <v>133</v>
      </c>
      <c r="AU126" s="148" t="s">
        <v>138</v>
      </c>
      <c r="AY126" s="13" t="s">
        <v>131</v>
      </c>
      <c r="BE126" s="149">
        <f>IF(N126="základná",J126,0)</f>
        <v>0</v>
      </c>
      <c r="BF126" s="149">
        <f>IF(N126="znížená",J126,0)</f>
        <v>0</v>
      </c>
      <c r="BG126" s="149">
        <f>IF(N126="zákl. prenesená",J126,0)</f>
        <v>0</v>
      </c>
      <c r="BH126" s="149">
        <f>IF(N126="zníž. prenesená",J126,0)</f>
        <v>0</v>
      </c>
      <c r="BI126" s="149">
        <f>IF(N126="nulová",J126,0)</f>
        <v>0</v>
      </c>
      <c r="BJ126" s="13" t="s">
        <v>138</v>
      </c>
      <c r="BK126" s="149">
        <f>ROUND(I126*H126,2)</f>
        <v>0</v>
      </c>
      <c r="BL126" s="13" t="s">
        <v>137</v>
      </c>
      <c r="BM126" s="148" t="s">
        <v>137</v>
      </c>
    </row>
    <row r="127" spans="2:65" s="1" customFormat="1" ht="21.75" customHeight="1">
      <c r="B127" s="135"/>
      <c r="C127" s="136" t="s">
        <v>141</v>
      </c>
      <c r="D127" s="136" t="s">
        <v>133</v>
      </c>
      <c r="E127" s="137" t="s">
        <v>590</v>
      </c>
      <c r="F127" s="138" t="s">
        <v>591</v>
      </c>
      <c r="G127" s="139" t="s">
        <v>185</v>
      </c>
      <c r="H127" s="140">
        <v>0.05</v>
      </c>
      <c r="I127" s="141"/>
      <c r="J127" s="142">
        <f>ROUND(I127*H127,2)</f>
        <v>0</v>
      </c>
      <c r="K127" s="143"/>
      <c r="L127" s="28"/>
      <c r="M127" s="144" t="s">
        <v>1</v>
      </c>
      <c r="N127" s="145" t="s">
        <v>38</v>
      </c>
      <c r="P127" s="146">
        <f>O127*H127</f>
        <v>0</v>
      </c>
      <c r="Q127" s="146">
        <v>0</v>
      </c>
      <c r="R127" s="146">
        <f>Q127*H127</f>
        <v>0</v>
      </c>
      <c r="S127" s="146">
        <v>0</v>
      </c>
      <c r="T127" s="147">
        <f>S127*H127</f>
        <v>0</v>
      </c>
      <c r="AR127" s="148" t="s">
        <v>137</v>
      </c>
      <c r="AT127" s="148" t="s">
        <v>133</v>
      </c>
      <c r="AU127" s="148" t="s">
        <v>138</v>
      </c>
      <c r="AY127" s="13" t="s">
        <v>131</v>
      </c>
      <c r="BE127" s="149">
        <f>IF(N127="základná",J127,0)</f>
        <v>0</v>
      </c>
      <c r="BF127" s="149">
        <f>IF(N127="znížená",J127,0)</f>
        <v>0</v>
      </c>
      <c r="BG127" s="149">
        <f>IF(N127="zákl. prenesená",J127,0)</f>
        <v>0</v>
      </c>
      <c r="BH127" s="149">
        <f>IF(N127="zníž. prenesená",J127,0)</f>
        <v>0</v>
      </c>
      <c r="BI127" s="149">
        <f>IF(N127="nulová",J127,0)</f>
        <v>0</v>
      </c>
      <c r="BJ127" s="13" t="s">
        <v>138</v>
      </c>
      <c r="BK127" s="149">
        <f>ROUND(I127*H127,2)</f>
        <v>0</v>
      </c>
      <c r="BL127" s="13" t="s">
        <v>137</v>
      </c>
      <c r="BM127" s="148" t="s">
        <v>144</v>
      </c>
    </row>
    <row r="128" spans="2:65" s="1" customFormat="1" ht="24.25" customHeight="1">
      <c r="B128" s="135"/>
      <c r="C128" s="136" t="s">
        <v>137</v>
      </c>
      <c r="D128" s="136" t="s">
        <v>133</v>
      </c>
      <c r="E128" s="137" t="s">
        <v>592</v>
      </c>
      <c r="F128" s="138" t="s">
        <v>593</v>
      </c>
      <c r="G128" s="139" t="s">
        <v>185</v>
      </c>
      <c r="H128" s="140">
        <v>0.05</v>
      </c>
      <c r="I128" s="141"/>
      <c r="J128" s="142">
        <f>ROUND(I128*H128,2)</f>
        <v>0</v>
      </c>
      <c r="K128" s="143"/>
      <c r="L128" s="28"/>
      <c r="M128" s="144" t="s">
        <v>1</v>
      </c>
      <c r="N128" s="145" t="s">
        <v>38</v>
      </c>
      <c r="P128" s="146">
        <f>O128*H128</f>
        <v>0</v>
      </c>
      <c r="Q128" s="146">
        <v>0</v>
      </c>
      <c r="R128" s="146">
        <f>Q128*H128</f>
        <v>0</v>
      </c>
      <c r="S128" s="146">
        <v>0</v>
      </c>
      <c r="T128" s="147">
        <f>S128*H128</f>
        <v>0</v>
      </c>
      <c r="AR128" s="148" t="s">
        <v>137</v>
      </c>
      <c r="AT128" s="148" t="s">
        <v>133</v>
      </c>
      <c r="AU128" s="148" t="s">
        <v>138</v>
      </c>
      <c r="AY128" s="13" t="s">
        <v>131</v>
      </c>
      <c r="BE128" s="149">
        <f>IF(N128="základná",J128,0)</f>
        <v>0</v>
      </c>
      <c r="BF128" s="149">
        <f>IF(N128="znížená",J128,0)</f>
        <v>0</v>
      </c>
      <c r="BG128" s="149">
        <f>IF(N128="zákl. prenesená",J128,0)</f>
        <v>0</v>
      </c>
      <c r="BH128" s="149">
        <f>IF(N128="zníž. prenesená",J128,0)</f>
        <v>0</v>
      </c>
      <c r="BI128" s="149">
        <f>IF(N128="nulová",J128,0)</f>
        <v>0</v>
      </c>
      <c r="BJ128" s="13" t="s">
        <v>138</v>
      </c>
      <c r="BK128" s="149">
        <f>ROUND(I128*H128,2)</f>
        <v>0</v>
      </c>
      <c r="BL128" s="13" t="s">
        <v>137</v>
      </c>
      <c r="BM128" s="148" t="s">
        <v>147</v>
      </c>
    </row>
    <row r="129" spans="2:65" s="1" customFormat="1" ht="24.25" customHeight="1">
      <c r="B129" s="135"/>
      <c r="C129" s="136" t="s">
        <v>148</v>
      </c>
      <c r="D129" s="136" t="s">
        <v>133</v>
      </c>
      <c r="E129" s="137" t="s">
        <v>594</v>
      </c>
      <c r="F129" s="138" t="s">
        <v>595</v>
      </c>
      <c r="G129" s="139" t="s">
        <v>185</v>
      </c>
      <c r="H129" s="140">
        <v>0.05</v>
      </c>
      <c r="I129" s="141"/>
      <c r="J129" s="142">
        <f>ROUND(I129*H129,2)</f>
        <v>0</v>
      </c>
      <c r="K129" s="143"/>
      <c r="L129" s="28"/>
      <c r="M129" s="144" t="s">
        <v>1</v>
      </c>
      <c r="N129" s="145" t="s">
        <v>38</v>
      </c>
      <c r="P129" s="146">
        <f>O129*H129</f>
        <v>0</v>
      </c>
      <c r="Q129" s="146">
        <v>0</v>
      </c>
      <c r="R129" s="146">
        <f>Q129*H129</f>
        <v>0</v>
      </c>
      <c r="S129" s="146">
        <v>0</v>
      </c>
      <c r="T129" s="147">
        <f>S129*H129</f>
        <v>0</v>
      </c>
      <c r="AR129" s="148" t="s">
        <v>137</v>
      </c>
      <c r="AT129" s="148" t="s">
        <v>133</v>
      </c>
      <c r="AU129" s="148" t="s">
        <v>138</v>
      </c>
      <c r="AY129" s="13" t="s">
        <v>131</v>
      </c>
      <c r="BE129" s="149">
        <f>IF(N129="základná",J129,0)</f>
        <v>0</v>
      </c>
      <c r="BF129" s="149">
        <f>IF(N129="znížená",J129,0)</f>
        <v>0</v>
      </c>
      <c r="BG129" s="149">
        <f>IF(N129="zákl. prenesená",J129,0)</f>
        <v>0</v>
      </c>
      <c r="BH129" s="149">
        <f>IF(N129="zníž. prenesená",J129,0)</f>
        <v>0</v>
      </c>
      <c r="BI129" s="149">
        <f>IF(N129="nulová",J129,0)</f>
        <v>0</v>
      </c>
      <c r="BJ129" s="13" t="s">
        <v>138</v>
      </c>
      <c r="BK129" s="149">
        <f>ROUND(I129*H129,2)</f>
        <v>0</v>
      </c>
      <c r="BL129" s="13" t="s">
        <v>137</v>
      </c>
      <c r="BM129" s="148" t="s">
        <v>151</v>
      </c>
    </row>
    <row r="130" spans="2:65" s="11" customFormat="1" ht="26" customHeight="1">
      <c r="B130" s="123"/>
      <c r="D130" s="124" t="s">
        <v>71</v>
      </c>
      <c r="E130" s="125" t="s">
        <v>356</v>
      </c>
      <c r="F130" s="125" t="s">
        <v>596</v>
      </c>
      <c r="I130" s="126"/>
      <c r="J130" s="127">
        <f>BK130</f>
        <v>0</v>
      </c>
      <c r="L130" s="123"/>
      <c r="M130" s="128"/>
      <c r="P130" s="129">
        <f>P131+P149+P154</f>
        <v>0</v>
      </c>
      <c r="R130" s="129">
        <f>R131+R149+R154</f>
        <v>0</v>
      </c>
      <c r="T130" s="130">
        <f>T131+T149+T154</f>
        <v>0</v>
      </c>
      <c r="AR130" s="124" t="s">
        <v>138</v>
      </c>
      <c r="AT130" s="131" t="s">
        <v>71</v>
      </c>
      <c r="AU130" s="131" t="s">
        <v>72</v>
      </c>
      <c r="AY130" s="124" t="s">
        <v>131</v>
      </c>
      <c r="BK130" s="132">
        <f>BK131+BK149+BK154</f>
        <v>0</v>
      </c>
    </row>
    <row r="131" spans="2:65" s="11" customFormat="1" ht="22.75" customHeight="1">
      <c r="B131" s="123"/>
      <c r="D131" s="124" t="s">
        <v>71</v>
      </c>
      <c r="E131" s="133" t="s">
        <v>597</v>
      </c>
      <c r="F131" s="133" t="s">
        <v>598</v>
      </c>
      <c r="I131" s="126"/>
      <c r="J131" s="134">
        <f>BK131</f>
        <v>0</v>
      </c>
      <c r="L131" s="123"/>
      <c r="M131" s="128"/>
      <c r="P131" s="129">
        <f>SUM(P132:P148)</f>
        <v>0</v>
      </c>
      <c r="R131" s="129">
        <f>SUM(R132:R148)</f>
        <v>0</v>
      </c>
      <c r="T131" s="130">
        <f>SUM(T132:T148)</f>
        <v>0</v>
      </c>
      <c r="AR131" s="124" t="s">
        <v>138</v>
      </c>
      <c r="AT131" s="131" t="s">
        <v>71</v>
      </c>
      <c r="AU131" s="131" t="s">
        <v>79</v>
      </c>
      <c r="AY131" s="124" t="s">
        <v>131</v>
      </c>
      <c r="BK131" s="132">
        <f>SUM(BK132:BK148)</f>
        <v>0</v>
      </c>
    </row>
    <row r="132" spans="2:65" s="1" customFormat="1" ht="24.25" customHeight="1">
      <c r="B132" s="135"/>
      <c r="C132" s="136" t="s">
        <v>144</v>
      </c>
      <c r="D132" s="136" t="s">
        <v>133</v>
      </c>
      <c r="E132" s="137" t="s">
        <v>599</v>
      </c>
      <c r="F132" s="138" t="s">
        <v>600</v>
      </c>
      <c r="G132" s="139" t="s">
        <v>215</v>
      </c>
      <c r="H132" s="140">
        <v>4</v>
      </c>
      <c r="I132" s="141"/>
      <c r="J132" s="142">
        <f t="shared" ref="J132:J148" si="0">ROUND(I132*H132,2)</f>
        <v>0</v>
      </c>
      <c r="K132" s="143"/>
      <c r="L132" s="28"/>
      <c r="M132" s="144" t="s">
        <v>1</v>
      </c>
      <c r="N132" s="145" t="s">
        <v>38</v>
      </c>
      <c r="P132" s="146">
        <f t="shared" ref="P132:P148" si="1">O132*H132</f>
        <v>0</v>
      </c>
      <c r="Q132" s="146">
        <v>0</v>
      </c>
      <c r="R132" s="146">
        <f t="shared" ref="R132:R148" si="2">Q132*H132</f>
        <v>0</v>
      </c>
      <c r="S132" s="146">
        <v>0</v>
      </c>
      <c r="T132" s="147">
        <f t="shared" ref="T132:T148" si="3">S132*H132</f>
        <v>0</v>
      </c>
      <c r="AR132" s="148" t="s">
        <v>161</v>
      </c>
      <c r="AT132" s="148" t="s">
        <v>133</v>
      </c>
      <c r="AU132" s="148" t="s">
        <v>138</v>
      </c>
      <c r="AY132" s="13" t="s">
        <v>131</v>
      </c>
      <c r="BE132" s="149">
        <f t="shared" ref="BE132:BE148" si="4">IF(N132="základná",J132,0)</f>
        <v>0</v>
      </c>
      <c r="BF132" s="149">
        <f t="shared" ref="BF132:BF148" si="5">IF(N132="znížená",J132,0)</f>
        <v>0</v>
      </c>
      <c r="BG132" s="149">
        <f t="shared" ref="BG132:BG148" si="6">IF(N132="zákl. prenesená",J132,0)</f>
        <v>0</v>
      </c>
      <c r="BH132" s="149">
        <f t="shared" ref="BH132:BH148" si="7">IF(N132="zníž. prenesená",J132,0)</f>
        <v>0</v>
      </c>
      <c r="BI132" s="149">
        <f t="shared" ref="BI132:BI148" si="8">IF(N132="nulová",J132,0)</f>
        <v>0</v>
      </c>
      <c r="BJ132" s="13" t="s">
        <v>138</v>
      </c>
      <c r="BK132" s="149">
        <f t="shared" ref="BK132:BK148" si="9">ROUND(I132*H132,2)</f>
        <v>0</v>
      </c>
      <c r="BL132" s="13" t="s">
        <v>161</v>
      </c>
      <c r="BM132" s="148" t="s">
        <v>154</v>
      </c>
    </row>
    <row r="133" spans="2:65" s="1" customFormat="1" ht="24.25" customHeight="1">
      <c r="B133" s="135"/>
      <c r="C133" s="136" t="s">
        <v>155</v>
      </c>
      <c r="D133" s="136" t="s">
        <v>133</v>
      </c>
      <c r="E133" s="137" t="s">
        <v>601</v>
      </c>
      <c r="F133" s="138" t="s">
        <v>602</v>
      </c>
      <c r="G133" s="139" t="s">
        <v>215</v>
      </c>
      <c r="H133" s="140">
        <v>48</v>
      </c>
      <c r="I133" s="141"/>
      <c r="J133" s="142">
        <f t="shared" si="0"/>
        <v>0</v>
      </c>
      <c r="K133" s="143"/>
      <c r="L133" s="28"/>
      <c r="M133" s="144" t="s">
        <v>1</v>
      </c>
      <c r="N133" s="145" t="s">
        <v>38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161</v>
      </c>
      <c r="AT133" s="148" t="s">
        <v>133</v>
      </c>
      <c r="AU133" s="148" t="s">
        <v>138</v>
      </c>
      <c r="AY133" s="13" t="s">
        <v>131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138</v>
      </c>
      <c r="BK133" s="149">
        <f t="shared" si="9"/>
        <v>0</v>
      </c>
      <c r="BL133" s="13" t="s">
        <v>161</v>
      </c>
      <c r="BM133" s="148" t="s">
        <v>158</v>
      </c>
    </row>
    <row r="134" spans="2:65" s="1" customFormat="1" ht="24.25" customHeight="1">
      <c r="B134" s="135"/>
      <c r="C134" s="136" t="s">
        <v>147</v>
      </c>
      <c r="D134" s="136" t="s">
        <v>133</v>
      </c>
      <c r="E134" s="137" t="s">
        <v>603</v>
      </c>
      <c r="F134" s="138" t="s">
        <v>604</v>
      </c>
      <c r="G134" s="139" t="s">
        <v>215</v>
      </c>
      <c r="H134" s="140">
        <v>8</v>
      </c>
      <c r="I134" s="141"/>
      <c r="J134" s="142">
        <f t="shared" si="0"/>
        <v>0</v>
      </c>
      <c r="K134" s="143"/>
      <c r="L134" s="28"/>
      <c r="M134" s="144" t="s">
        <v>1</v>
      </c>
      <c r="N134" s="145" t="s">
        <v>38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161</v>
      </c>
      <c r="AT134" s="148" t="s">
        <v>133</v>
      </c>
      <c r="AU134" s="148" t="s">
        <v>138</v>
      </c>
      <c r="AY134" s="13" t="s">
        <v>131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138</v>
      </c>
      <c r="BK134" s="149">
        <f t="shared" si="9"/>
        <v>0</v>
      </c>
      <c r="BL134" s="13" t="s">
        <v>161</v>
      </c>
      <c r="BM134" s="148" t="s">
        <v>161</v>
      </c>
    </row>
    <row r="135" spans="2:65" s="1" customFormat="1" ht="24.25" customHeight="1">
      <c r="B135" s="135"/>
      <c r="C135" s="136" t="s">
        <v>162</v>
      </c>
      <c r="D135" s="136" t="s">
        <v>133</v>
      </c>
      <c r="E135" s="137" t="s">
        <v>605</v>
      </c>
      <c r="F135" s="138" t="s">
        <v>606</v>
      </c>
      <c r="G135" s="139" t="s">
        <v>176</v>
      </c>
      <c r="H135" s="140">
        <v>3</v>
      </c>
      <c r="I135" s="141"/>
      <c r="J135" s="142">
        <f t="shared" si="0"/>
        <v>0</v>
      </c>
      <c r="K135" s="143"/>
      <c r="L135" s="28"/>
      <c r="M135" s="144" t="s">
        <v>1</v>
      </c>
      <c r="N135" s="145" t="s">
        <v>38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161</v>
      </c>
      <c r="AT135" s="148" t="s">
        <v>133</v>
      </c>
      <c r="AU135" s="148" t="s">
        <v>138</v>
      </c>
      <c r="AY135" s="13" t="s">
        <v>131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138</v>
      </c>
      <c r="BK135" s="149">
        <f t="shared" si="9"/>
        <v>0</v>
      </c>
      <c r="BL135" s="13" t="s">
        <v>161</v>
      </c>
      <c r="BM135" s="148" t="s">
        <v>165</v>
      </c>
    </row>
    <row r="136" spans="2:65" s="1" customFormat="1" ht="16.5" customHeight="1">
      <c r="B136" s="135"/>
      <c r="C136" s="150" t="s">
        <v>151</v>
      </c>
      <c r="D136" s="150" t="s">
        <v>179</v>
      </c>
      <c r="E136" s="151" t="s">
        <v>607</v>
      </c>
      <c r="F136" s="152" t="s">
        <v>608</v>
      </c>
      <c r="G136" s="153" t="s">
        <v>176</v>
      </c>
      <c r="H136" s="154">
        <v>3</v>
      </c>
      <c r="I136" s="155"/>
      <c r="J136" s="156">
        <f t="shared" si="0"/>
        <v>0</v>
      </c>
      <c r="K136" s="157"/>
      <c r="L136" s="158"/>
      <c r="M136" s="159" t="s">
        <v>1</v>
      </c>
      <c r="N136" s="160" t="s">
        <v>38</v>
      </c>
      <c r="P136" s="146">
        <f t="shared" si="1"/>
        <v>0</v>
      </c>
      <c r="Q136" s="146">
        <v>0</v>
      </c>
      <c r="R136" s="146">
        <f t="shared" si="2"/>
        <v>0</v>
      </c>
      <c r="S136" s="146">
        <v>0</v>
      </c>
      <c r="T136" s="147">
        <f t="shared" si="3"/>
        <v>0</v>
      </c>
      <c r="AR136" s="148" t="s">
        <v>249</v>
      </c>
      <c r="AT136" s="148" t="s">
        <v>179</v>
      </c>
      <c r="AU136" s="148" t="s">
        <v>138</v>
      </c>
      <c r="AY136" s="13" t="s">
        <v>131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3" t="s">
        <v>138</v>
      </c>
      <c r="BK136" s="149">
        <f t="shared" si="9"/>
        <v>0</v>
      </c>
      <c r="BL136" s="13" t="s">
        <v>161</v>
      </c>
      <c r="BM136" s="148" t="s">
        <v>169</v>
      </c>
    </row>
    <row r="137" spans="2:65" s="1" customFormat="1" ht="24.25" customHeight="1">
      <c r="B137" s="135"/>
      <c r="C137" s="136" t="s">
        <v>170</v>
      </c>
      <c r="D137" s="136" t="s">
        <v>133</v>
      </c>
      <c r="E137" s="137" t="s">
        <v>609</v>
      </c>
      <c r="F137" s="138" t="s">
        <v>610</v>
      </c>
      <c r="G137" s="139" t="s">
        <v>176</v>
      </c>
      <c r="H137" s="140">
        <v>4</v>
      </c>
      <c r="I137" s="141"/>
      <c r="J137" s="142">
        <f t="shared" si="0"/>
        <v>0</v>
      </c>
      <c r="K137" s="143"/>
      <c r="L137" s="28"/>
      <c r="M137" s="144" t="s">
        <v>1</v>
      </c>
      <c r="N137" s="145" t="s">
        <v>38</v>
      </c>
      <c r="P137" s="146">
        <f t="shared" si="1"/>
        <v>0</v>
      </c>
      <c r="Q137" s="146">
        <v>0</v>
      </c>
      <c r="R137" s="146">
        <f t="shared" si="2"/>
        <v>0</v>
      </c>
      <c r="S137" s="146">
        <v>0</v>
      </c>
      <c r="T137" s="147">
        <f t="shared" si="3"/>
        <v>0</v>
      </c>
      <c r="AR137" s="148" t="s">
        <v>161</v>
      </c>
      <c r="AT137" s="148" t="s">
        <v>133</v>
      </c>
      <c r="AU137" s="148" t="s">
        <v>138</v>
      </c>
      <c r="AY137" s="13" t="s">
        <v>131</v>
      </c>
      <c r="BE137" s="149">
        <f t="shared" si="4"/>
        <v>0</v>
      </c>
      <c r="BF137" s="149">
        <f t="shared" si="5"/>
        <v>0</v>
      </c>
      <c r="BG137" s="149">
        <f t="shared" si="6"/>
        <v>0</v>
      </c>
      <c r="BH137" s="149">
        <f t="shared" si="7"/>
        <v>0</v>
      </c>
      <c r="BI137" s="149">
        <f t="shared" si="8"/>
        <v>0</v>
      </c>
      <c r="BJ137" s="13" t="s">
        <v>138</v>
      </c>
      <c r="BK137" s="149">
        <f t="shared" si="9"/>
        <v>0</v>
      </c>
      <c r="BL137" s="13" t="s">
        <v>161</v>
      </c>
      <c r="BM137" s="148" t="s">
        <v>173</v>
      </c>
    </row>
    <row r="138" spans="2:65" s="1" customFormat="1" ht="16.5" customHeight="1">
      <c r="B138" s="135"/>
      <c r="C138" s="150" t="s">
        <v>154</v>
      </c>
      <c r="D138" s="150" t="s">
        <v>179</v>
      </c>
      <c r="E138" s="151" t="s">
        <v>611</v>
      </c>
      <c r="F138" s="152" t="s">
        <v>612</v>
      </c>
      <c r="G138" s="153" t="s">
        <v>176</v>
      </c>
      <c r="H138" s="154">
        <v>4</v>
      </c>
      <c r="I138" s="155"/>
      <c r="J138" s="156">
        <f t="shared" si="0"/>
        <v>0</v>
      </c>
      <c r="K138" s="157"/>
      <c r="L138" s="158"/>
      <c r="M138" s="159" t="s">
        <v>1</v>
      </c>
      <c r="N138" s="160" t="s">
        <v>38</v>
      </c>
      <c r="P138" s="146">
        <f t="shared" si="1"/>
        <v>0</v>
      </c>
      <c r="Q138" s="146">
        <v>0</v>
      </c>
      <c r="R138" s="146">
        <f t="shared" si="2"/>
        <v>0</v>
      </c>
      <c r="S138" s="146">
        <v>0</v>
      </c>
      <c r="T138" s="147">
        <f t="shared" si="3"/>
        <v>0</v>
      </c>
      <c r="AR138" s="148" t="s">
        <v>249</v>
      </c>
      <c r="AT138" s="148" t="s">
        <v>179</v>
      </c>
      <c r="AU138" s="148" t="s">
        <v>138</v>
      </c>
      <c r="AY138" s="13" t="s">
        <v>131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3" t="s">
        <v>138</v>
      </c>
      <c r="BK138" s="149">
        <f t="shared" si="9"/>
        <v>0</v>
      </c>
      <c r="BL138" s="13" t="s">
        <v>161</v>
      </c>
      <c r="BM138" s="148" t="s">
        <v>186</v>
      </c>
    </row>
    <row r="139" spans="2:65" s="1" customFormat="1" ht="21.75" customHeight="1">
      <c r="B139" s="135"/>
      <c r="C139" s="136" t="s">
        <v>178</v>
      </c>
      <c r="D139" s="136" t="s">
        <v>133</v>
      </c>
      <c r="E139" s="137" t="s">
        <v>613</v>
      </c>
      <c r="F139" s="138" t="s">
        <v>614</v>
      </c>
      <c r="G139" s="139" t="s">
        <v>176</v>
      </c>
      <c r="H139" s="140">
        <v>2</v>
      </c>
      <c r="I139" s="141"/>
      <c r="J139" s="142">
        <f t="shared" si="0"/>
        <v>0</v>
      </c>
      <c r="K139" s="143"/>
      <c r="L139" s="28"/>
      <c r="M139" s="144" t="s">
        <v>1</v>
      </c>
      <c r="N139" s="145" t="s">
        <v>38</v>
      </c>
      <c r="P139" s="146">
        <f t="shared" si="1"/>
        <v>0</v>
      </c>
      <c r="Q139" s="146">
        <v>0</v>
      </c>
      <c r="R139" s="146">
        <f t="shared" si="2"/>
        <v>0</v>
      </c>
      <c r="S139" s="146">
        <v>0</v>
      </c>
      <c r="T139" s="147">
        <f t="shared" si="3"/>
        <v>0</v>
      </c>
      <c r="AR139" s="148" t="s">
        <v>161</v>
      </c>
      <c r="AT139" s="148" t="s">
        <v>133</v>
      </c>
      <c r="AU139" s="148" t="s">
        <v>138</v>
      </c>
      <c r="AY139" s="13" t="s">
        <v>131</v>
      </c>
      <c r="BE139" s="149">
        <f t="shared" si="4"/>
        <v>0</v>
      </c>
      <c r="BF139" s="149">
        <f t="shared" si="5"/>
        <v>0</v>
      </c>
      <c r="BG139" s="149">
        <f t="shared" si="6"/>
        <v>0</v>
      </c>
      <c r="BH139" s="149">
        <f t="shared" si="7"/>
        <v>0</v>
      </c>
      <c r="BI139" s="149">
        <f t="shared" si="8"/>
        <v>0</v>
      </c>
      <c r="BJ139" s="13" t="s">
        <v>138</v>
      </c>
      <c r="BK139" s="149">
        <f t="shared" si="9"/>
        <v>0</v>
      </c>
      <c r="BL139" s="13" t="s">
        <v>161</v>
      </c>
      <c r="BM139" s="148" t="s">
        <v>190</v>
      </c>
    </row>
    <row r="140" spans="2:65" s="1" customFormat="1" ht="21.75" customHeight="1">
      <c r="B140" s="135"/>
      <c r="C140" s="150" t="s">
        <v>158</v>
      </c>
      <c r="D140" s="150" t="s">
        <v>179</v>
      </c>
      <c r="E140" s="151" t="s">
        <v>615</v>
      </c>
      <c r="F140" s="152" t="s">
        <v>616</v>
      </c>
      <c r="G140" s="153" t="s">
        <v>176</v>
      </c>
      <c r="H140" s="154">
        <v>2</v>
      </c>
      <c r="I140" s="155"/>
      <c r="J140" s="156">
        <f t="shared" si="0"/>
        <v>0</v>
      </c>
      <c r="K140" s="157"/>
      <c r="L140" s="158"/>
      <c r="M140" s="159" t="s">
        <v>1</v>
      </c>
      <c r="N140" s="160" t="s">
        <v>38</v>
      </c>
      <c r="P140" s="146">
        <f t="shared" si="1"/>
        <v>0</v>
      </c>
      <c r="Q140" s="146">
        <v>0</v>
      </c>
      <c r="R140" s="146">
        <f t="shared" si="2"/>
        <v>0</v>
      </c>
      <c r="S140" s="146">
        <v>0</v>
      </c>
      <c r="T140" s="147">
        <f t="shared" si="3"/>
        <v>0</v>
      </c>
      <c r="AR140" s="148" t="s">
        <v>249</v>
      </c>
      <c r="AT140" s="148" t="s">
        <v>179</v>
      </c>
      <c r="AU140" s="148" t="s">
        <v>138</v>
      </c>
      <c r="AY140" s="13" t="s">
        <v>131</v>
      </c>
      <c r="BE140" s="149">
        <f t="shared" si="4"/>
        <v>0</v>
      </c>
      <c r="BF140" s="149">
        <f t="shared" si="5"/>
        <v>0</v>
      </c>
      <c r="BG140" s="149">
        <f t="shared" si="6"/>
        <v>0</v>
      </c>
      <c r="BH140" s="149">
        <f t="shared" si="7"/>
        <v>0</v>
      </c>
      <c r="BI140" s="149">
        <f t="shared" si="8"/>
        <v>0</v>
      </c>
      <c r="BJ140" s="13" t="s">
        <v>138</v>
      </c>
      <c r="BK140" s="149">
        <f t="shared" si="9"/>
        <v>0</v>
      </c>
      <c r="BL140" s="13" t="s">
        <v>161</v>
      </c>
      <c r="BM140" s="148" t="s">
        <v>193</v>
      </c>
    </row>
    <row r="141" spans="2:65" s="1" customFormat="1" ht="21.75" customHeight="1">
      <c r="B141" s="135"/>
      <c r="C141" s="136" t="s">
        <v>187</v>
      </c>
      <c r="D141" s="136" t="s">
        <v>133</v>
      </c>
      <c r="E141" s="137" t="s">
        <v>617</v>
      </c>
      <c r="F141" s="138" t="s">
        <v>618</v>
      </c>
      <c r="G141" s="139" t="s">
        <v>176</v>
      </c>
      <c r="H141" s="140">
        <v>1</v>
      </c>
      <c r="I141" s="141"/>
      <c r="J141" s="142">
        <f t="shared" si="0"/>
        <v>0</v>
      </c>
      <c r="K141" s="143"/>
      <c r="L141" s="28"/>
      <c r="M141" s="144" t="s">
        <v>1</v>
      </c>
      <c r="N141" s="145" t="s">
        <v>38</v>
      </c>
      <c r="P141" s="146">
        <f t="shared" si="1"/>
        <v>0</v>
      </c>
      <c r="Q141" s="146">
        <v>0</v>
      </c>
      <c r="R141" s="146">
        <f t="shared" si="2"/>
        <v>0</v>
      </c>
      <c r="S141" s="146">
        <v>0</v>
      </c>
      <c r="T141" s="147">
        <f t="shared" si="3"/>
        <v>0</v>
      </c>
      <c r="AR141" s="148" t="s">
        <v>161</v>
      </c>
      <c r="AT141" s="148" t="s">
        <v>133</v>
      </c>
      <c r="AU141" s="148" t="s">
        <v>138</v>
      </c>
      <c r="AY141" s="13" t="s">
        <v>131</v>
      </c>
      <c r="BE141" s="149">
        <f t="shared" si="4"/>
        <v>0</v>
      </c>
      <c r="BF141" s="149">
        <f t="shared" si="5"/>
        <v>0</v>
      </c>
      <c r="BG141" s="149">
        <f t="shared" si="6"/>
        <v>0</v>
      </c>
      <c r="BH141" s="149">
        <f t="shared" si="7"/>
        <v>0</v>
      </c>
      <c r="BI141" s="149">
        <f t="shared" si="8"/>
        <v>0</v>
      </c>
      <c r="BJ141" s="13" t="s">
        <v>138</v>
      </c>
      <c r="BK141" s="149">
        <f t="shared" si="9"/>
        <v>0</v>
      </c>
      <c r="BL141" s="13" t="s">
        <v>161</v>
      </c>
      <c r="BM141" s="148" t="s">
        <v>241</v>
      </c>
    </row>
    <row r="142" spans="2:65" s="1" customFormat="1" ht="16.5" customHeight="1">
      <c r="B142" s="135"/>
      <c r="C142" s="150" t="s">
        <v>161</v>
      </c>
      <c r="D142" s="150" t="s">
        <v>179</v>
      </c>
      <c r="E142" s="151" t="s">
        <v>619</v>
      </c>
      <c r="F142" s="152" t="s">
        <v>620</v>
      </c>
      <c r="G142" s="153" t="s">
        <v>176</v>
      </c>
      <c r="H142" s="154">
        <v>1</v>
      </c>
      <c r="I142" s="155"/>
      <c r="J142" s="156">
        <f t="shared" si="0"/>
        <v>0</v>
      </c>
      <c r="K142" s="157"/>
      <c r="L142" s="158"/>
      <c r="M142" s="159" t="s">
        <v>1</v>
      </c>
      <c r="N142" s="160" t="s">
        <v>38</v>
      </c>
      <c r="P142" s="146">
        <f t="shared" si="1"/>
        <v>0</v>
      </c>
      <c r="Q142" s="146">
        <v>0</v>
      </c>
      <c r="R142" s="146">
        <f t="shared" si="2"/>
        <v>0</v>
      </c>
      <c r="S142" s="146">
        <v>0</v>
      </c>
      <c r="T142" s="147">
        <f t="shared" si="3"/>
        <v>0</v>
      </c>
      <c r="AR142" s="148" t="s">
        <v>249</v>
      </c>
      <c r="AT142" s="148" t="s">
        <v>179</v>
      </c>
      <c r="AU142" s="148" t="s">
        <v>138</v>
      </c>
      <c r="AY142" s="13" t="s">
        <v>131</v>
      </c>
      <c r="BE142" s="149">
        <f t="shared" si="4"/>
        <v>0</v>
      </c>
      <c r="BF142" s="149">
        <f t="shared" si="5"/>
        <v>0</v>
      </c>
      <c r="BG142" s="149">
        <f t="shared" si="6"/>
        <v>0</v>
      </c>
      <c r="BH142" s="149">
        <f t="shared" si="7"/>
        <v>0</v>
      </c>
      <c r="BI142" s="149">
        <f t="shared" si="8"/>
        <v>0</v>
      </c>
      <c r="BJ142" s="13" t="s">
        <v>138</v>
      </c>
      <c r="BK142" s="149">
        <f t="shared" si="9"/>
        <v>0</v>
      </c>
      <c r="BL142" s="13" t="s">
        <v>161</v>
      </c>
      <c r="BM142" s="148" t="s">
        <v>249</v>
      </c>
    </row>
    <row r="143" spans="2:65" s="1" customFormat="1" ht="24.25" customHeight="1">
      <c r="B143" s="135"/>
      <c r="C143" s="136" t="s">
        <v>194</v>
      </c>
      <c r="D143" s="136" t="s">
        <v>133</v>
      </c>
      <c r="E143" s="137" t="s">
        <v>621</v>
      </c>
      <c r="F143" s="138" t="s">
        <v>622</v>
      </c>
      <c r="G143" s="139" t="s">
        <v>176</v>
      </c>
      <c r="H143" s="140">
        <v>1</v>
      </c>
      <c r="I143" s="141"/>
      <c r="J143" s="142">
        <f t="shared" si="0"/>
        <v>0</v>
      </c>
      <c r="K143" s="143"/>
      <c r="L143" s="28"/>
      <c r="M143" s="144" t="s">
        <v>1</v>
      </c>
      <c r="N143" s="145" t="s">
        <v>38</v>
      </c>
      <c r="P143" s="146">
        <f t="shared" si="1"/>
        <v>0</v>
      </c>
      <c r="Q143" s="146">
        <v>0</v>
      </c>
      <c r="R143" s="146">
        <f t="shared" si="2"/>
        <v>0</v>
      </c>
      <c r="S143" s="146">
        <v>0</v>
      </c>
      <c r="T143" s="147">
        <f t="shared" si="3"/>
        <v>0</v>
      </c>
      <c r="AR143" s="148" t="s">
        <v>161</v>
      </c>
      <c r="AT143" s="148" t="s">
        <v>133</v>
      </c>
      <c r="AU143" s="148" t="s">
        <v>138</v>
      </c>
      <c r="AY143" s="13" t="s">
        <v>131</v>
      </c>
      <c r="BE143" s="149">
        <f t="shared" si="4"/>
        <v>0</v>
      </c>
      <c r="BF143" s="149">
        <f t="shared" si="5"/>
        <v>0</v>
      </c>
      <c r="BG143" s="149">
        <f t="shared" si="6"/>
        <v>0</v>
      </c>
      <c r="BH143" s="149">
        <f t="shared" si="7"/>
        <v>0</v>
      </c>
      <c r="BI143" s="149">
        <f t="shared" si="8"/>
        <v>0</v>
      </c>
      <c r="BJ143" s="13" t="s">
        <v>138</v>
      </c>
      <c r="BK143" s="149">
        <f t="shared" si="9"/>
        <v>0</v>
      </c>
      <c r="BL143" s="13" t="s">
        <v>161</v>
      </c>
      <c r="BM143" s="148" t="s">
        <v>257</v>
      </c>
    </row>
    <row r="144" spans="2:65" s="1" customFormat="1" ht="24.25" customHeight="1">
      <c r="B144" s="135"/>
      <c r="C144" s="150" t="s">
        <v>165</v>
      </c>
      <c r="D144" s="150" t="s">
        <v>179</v>
      </c>
      <c r="E144" s="151" t="s">
        <v>623</v>
      </c>
      <c r="F144" s="152" t="s">
        <v>624</v>
      </c>
      <c r="G144" s="153" t="s">
        <v>176</v>
      </c>
      <c r="H144" s="154">
        <v>1</v>
      </c>
      <c r="I144" s="155"/>
      <c r="J144" s="156">
        <f t="shared" si="0"/>
        <v>0</v>
      </c>
      <c r="K144" s="157"/>
      <c r="L144" s="158"/>
      <c r="M144" s="159" t="s">
        <v>1</v>
      </c>
      <c r="N144" s="160" t="s">
        <v>38</v>
      </c>
      <c r="P144" s="146">
        <f t="shared" si="1"/>
        <v>0</v>
      </c>
      <c r="Q144" s="146">
        <v>0</v>
      </c>
      <c r="R144" s="146">
        <f t="shared" si="2"/>
        <v>0</v>
      </c>
      <c r="S144" s="146">
        <v>0</v>
      </c>
      <c r="T144" s="147">
        <f t="shared" si="3"/>
        <v>0</v>
      </c>
      <c r="AR144" s="148" t="s">
        <v>249</v>
      </c>
      <c r="AT144" s="148" t="s">
        <v>179</v>
      </c>
      <c r="AU144" s="148" t="s">
        <v>138</v>
      </c>
      <c r="AY144" s="13" t="s">
        <v>131</v>
      </c>
      <c r="BE144" s="149">
        <f t="shared" si="4"/>
        <v>0</v>
      </c>
      <c r="BF144" s="149">
        <f t="shared" si="5"/>
        <v>0</v>
      </c>
      <c r="BG144" s="149">
        <f t="shared" si="6"/>
        <v>0</v>
      </c>
      <c r="BH144" s="149">
        <f t="shared" si="7"/>
        <v>0</v>
      </c>
      <c r="BI144" s="149">
        <f t="shared" si="8"/>
        <v>0</v>
      </c>
      <c r="BJ144" s="13" t="s">
        <v>138</v>
      </c>
      <c r="BK144" s="149">
        <f t="shared" si="9"/>
        <v>0</v>
      </c>
      <c r="BL144" s="13" t="s">
        <v>161</v>
      </c>
      <c r="BM144" s="148" t="s">
        <v>197</v>
      </c>
    </row>
    <row r="145" spans="2:65" s="1" customFormat="1" ht="16.5" customHeight="1">
      <c r="B145" s="135"/>
      <c r="C145" s="136" t="s">
        <v>202</v>
      </c>
      <c r="D145" s="136" t="s">
        <v>133</v>
      </c>
      <c r="E145" s="137" t="s">
        <v>625</v>
      </c>
      <c r="F145" s="138" t="s">
        <v>626</v>
      </c>
      <c r="G145" s="139" t="s">
        <v>176</v>
      </c>
      <c r="H145" s="140">
        <v>1</v>
      </c>
      <c r="I145" s="141"/>
      <c r="J145" s="142">
        <f t="shared" si="0"/>
        <v>0</v>
      </c>
      <c r="K145" s="143"/>
      <c r="L145" s="28"/>
      <c r="M145" s="144" t="s">
        <v>1</v>
      </c>
      <c r="N145" s="145" t="s">
        <v>38</v>
      </c>
      <c r="P145" s="146">
        <f t="shared" si="1"/>
        <v>0</v>
      </c>
      <c r="Q145" s="146">
        <v>0</v>
      </c>
      <c r="R145" s="146">
        <f t="shared" si="2"/>
        <v>0</v>
      </c>
      <c r="S145" s="146">
        <v>0</v>
      </c>
      <c r="T145" s="147">
        <f t="shared" si="3"/>
        <v>0</v>
      </c>
      <c r="AR145" s="148" t="s">
        <v>161</v>
      </c>
      <c r="AT145" s="148" t="s">
        <v>133</v>
      </c>
      <c r="AU145" s="148" t="s">
        <v>138</v>
      </c>
      <c r="AY145" s="13" t="s">
        <v>131</v>
      </c>
      <c r="BE145" s="149">
        <f t="shared" si="4"/>
        <v>0</v>
      </c>
      <c r="BF145" s="149">
        <f t="shared" si="5"/>
        <v>0</v>
      </c>
      <c r="BG145" s="149">
        <f t="shared" si="6"/>
        <v>0</v>
      </c>
      <c r="BH145" s="149">
        <f t="shared" si="7"/>
        <v>0</v>
      </c>
      <c r="BI145" s="149">
        <f t="shared" si="8"/>
        <v>0</v>
      </c>
      <c r="BJ145" s="13" t="s">
        <v>138</v>
      </c>
      <c r="BK145" s="149">
        <f t="shared" si="9"/>
        <v>0</v>
      </c>
      <c r="BL145" s="13" t="s">
        <v>161</v>
      </c>
      <c r="BM145" s="148" t="s">
        <v>201</v>
      </c>
    </row>
    <row r="146" spans="2:65" s="1" customFormat="1" ht="24.25" customHeight="1">
      <c r="B146" s="135"/>
      <c r="C146" s="150" t="s">
        <v>169</v>
      </c>
      <c r="D146" s="150" t="s">
        <v>179</v>
      </c>
      <c r="E146" s="151" t="s">
        <v>627</v>
      </c>
      <c r="F146" s="152" t="s">
        <v>628</v>
      </c>
      <c r="G146" s="153" t="s">
        <v>176</v>
      </c>
      <c r="H146" s="154">
        <v>1</v>
      </c>
      <c r="I146" s="155"/>
      <c r="J146" s="156">
        <f t="shared" si="0"/>
        <v>0</v>
      </c>
      <c r="K146" s="157"/>
      <c r="L146" s="158"/>
      <c r="M146" s="159" t="s">
        <v>1</v>
      </c>
      <c r="N146" s="160" t="s">
        <v>38</v>
      </c>
      <c r="P146" s="146">
        <f t="shared" si="1"/>
        <v>0</v>
      </c>
      <c r="Q146" s="146">
        <v>0</v>
      </c>
      <c r="R146" s="146">
        <f t="shared" si="2"/>
        <v>0</v>
      </c>
      <c r="S146" s="146">
        <v>0</v>
      </c>
      <c r="T146" s="147">
        <f t="shared" si="3"/>
        <v>0</v>
      </c>
      <c r="AR146" s="148" t="s">
        <v>249</v>
      </c>
      <c r="AT146" s="148" t="s">
        <v>179</v>
      </c>
      <c r="AU146" s="148" t="s">
        <v>138</v>
      </c>
      <c r="AY146" s="13" t="s">
        <v>131</v>
      </c>
      <c r="BE146" s="149">
        <f t="shared" si="4"/>
        <v>0</v>
      </c>
      <c r="BF146" s="149">
        <f t="shared" si="5"/>
        <v>0</v>
      </c>
      <c r="BG146" s="149">
        <f t="shared" si="6"/>
        <v>0</v>
      </c>
      <c r="BH146" s="149">
        <f t="shared" si="7"/>
        <v>0</v>
      </c>
      <c r="BI146" s="149">
        <f t="shared" si="8"/>
        <v>0</v>
      </c>
      <c r="BJ146" s="13" t="s">
        <v>138</v>
      </c>
      <c r="BK146" s="149">
        <f t="shared" si="9"/>
        <v>0</v>
      </c>
      <c r="BL146" s="13" t="s">
        <v>161</v>
      </c>
      <c r="BM146" s="148" t="s">
        <v>205</v>
      </c>
    </row>
    <row r="147" spans="2:65" s="1" customFormat="1" ht="24.25" customHeight="1">
      <c r="B147" s="135"/>
      <c r="C147" s="136" t="s">
        <v>209</v>
      </c>
      <c r="D147" s="136" t="s">
        <v>133</v>
      </c>
      <c r="E147" s="137" t="s">
        <v>629</v>
      </c>
      <c r="F147" s="138" t="s">
        <v>630</v>
      </c>
      <c r="G147" s="139" t="s">
        <v>215</v>
      </c>
      <c r="H147" s="140">
        <v>60</v>
      </c>
      <c r="I147" s="141"/>
      <c r="J147" s="142">
        <f t="shared" si="0"/>
        <v>0</v>
      </c>
      <c r="K147" s="143"/>
      <c r="L147" s="28"/>
      <c r="M147" s="144" t="s">
        <v>1</v>
      </c>
      <c r="N147" s="145" t="s">
        <v>38</v>
      </c>
      <c r="P147" s="146">
        <f t="shared" si="1"/>
        <v>0</v>
      </c>
      <c r="Q147" s="146">
        <v>0</v>
      </c>
      <c r="R147" s="146">
        <f t="shared" si="2"/>
        <v>0</v>
      </c>
      <c r="S147" s="146">
        <v>0</v>
      </c>
      <c r="T147" s="147">
        <f t="shared" si="3"/>
        <v>0</v>
      </c>
      <c r="AR147" s="148" t="s">
        <v>161</v>
      </c>
      <c r="AT147" s="148" t="s">
        <v>133</v>
      </c>
      <c r="AU147" s="148" t="s">
        <v>138</v>
      </c>
      <c r="AY147" s="13" t="s">
        <v>131</v>
      </c>
      <c r="BE147" s="149">
        <f t="shared" si="4"/>
        <v>0</v>
      </c>
      <c r="BF147" s="149">
        <f t="shared" si="5"/>
        <v>0</v>
      </c>
      <c r="BG147" s="149">
        <f t="shared" si="6"/>
        <v>0</v>
      </c>
      <c r="BH147" s="149">
        <f t="shared" si="7"/>
        <v>0</v>
      </c>
      <c r="BI147" s="149">
        <f t="shared" si="8"/>
        <v>0</v>
      </c>
      <c r="BJ147" s="13" t="s">
        <v>138</v>
      </c>
      <c r="BK147" s="149">
        <f t="shared" si="9"/>
        <v>0</v>
      </c>
      <c r="BL147" s="13" t="s">
        <v>161</v>
      </c>
      <c r="BM147" s="148" t="s">
        <v>208</v>
      </c>
    </row>
    <row r="148" spans="2:65" s="1" customFormat="1" ht="24.25" customHeight="1">
      <c r="B148" s="135"/>
      <c r="C148" s="136" t="s">
        <v>173</v>
      </c>
      <c r="D148" s="136" t="s">
        <v>133</v>
      </c>
      <c r="E148" s="137" t="s">
        <v>631</v>
      </c>
      <c r="F148" s="138" t="s">
        <v>632</v>
      </c>
      <c r="G148" s="139" t="s">
        <v>633</v>
      </c>
      <c r="H148" s="168"/>
      <c r="I148" s="141"/>
      <c r="J148" s="142">
        <f t="shared" si="0"/>
        <v>0</v>
      </c>
      <c r="K148" s="143"/>
      <c r="L148" s="28"/>
      <c r="M148" s="144" t="s">
        <v>1</v>
      </c>
      <c r="N148" s="145" t="s">
        <v>38</v>
      </c>
      <c r="P148" s="146">
        <f t="shared" si="1"/>
        <v>0</v>
      </c>
      <c r="Q148" s="146">
        <v>0</v>
      </c>
      <c r="R148" s="146">
        <f t="shared" si="2"/>
        <v>0</v>
      </c>
      <c r="S148" s="146">
        <v>0</v>
      </c>
      <c r="T148" s="147">
        <f t="shared" si="3"/>
        <v>0</v>
      </c>
      <c r="AR148" s="148" t="s">
        <v>161</v>
      </c>
      <c r="AT148" s="148" t="s">
        <v>133</v>
      </c>
      <c r="AU148" s="148" t="s">
        <v>138</v>
      </c>
      <c r="AY148" s="13" t="s">
        <v>131</v>
      </c>
      <c r="BE148" s="149">
        <f t="shared" si="4"/>
        <v>0</v>
      </c>
      <c r="BF148" s="149">
        <f t="shared" si="5"/>
        <v>0</v>
      </c>
      <c r="BG148" s="149">
        <f t="shared" si="6"/>
        <v>0</v>
      </c>
      <c r="BH148" s="149">
        <f t="shared" si="7"/>
        <v>0</v>
      </c>
      <c r="BI148" s="149">
        <f t="shared" si="8"/>
        <v>0</v>
      </c>
      <c r="BJ148" s="13" t="s">
        <v>138</v>
      </c>
      <c r="BK148" s="149">
        <f t="shared" si="9"/>
        <v>0</v>
      </c>
      <c r="BL148" s="13" t="s">
        <v>161</v>
      </c>
      <c r="BM148" s="148" t="s">
        <v>212</v>
      </c>
    </row>
    <row r="149" spans="2:65" s="11" customFormat="1" ht="22.75" customHeight="1">
      <c r="B149" s="123"/>
      <c r="D149" s="124" t="s">
        <v>71</v>
      </c>
      <c r="E149" s="133" t="s">
        <v>634</v>
      </c>
      <c r="F149" s="133" t="s">
        <v>635</v>
      </c>
      <c r="I149" s="126"/>
      <c r="J149" s="134">
        <f>BK149</f>
        <v>0</v>
      </c>
      <c r="L149" s="123"/>
      <c r="M149" s="128"/>
      <c r="P149" s="129">
        <f>SUM(P150:P153)</f>
        <v>0</v>
      </c>
      <c r="R149" s="129">
        <f>SUM(R150:R153)</f>
        <v>0</v>
      </c>
      <c r="T149" s="130">
        <f>SUM(T150:T153)</f>
        <v>0</v>
      </c>
      <c r="AR149" s="124" t="s">
        <v>138</v>
      </c>
      <c r="AT149" s="131" t="s">
        <v>71</v>
      </c>
      <c r="AU149" s="131" t="s">
        <v>79</v>
      </c>
      <c r="AY149" s="124" t="s">
        <v>131</v>
      </c>
      <c r="BK149" s="132">
        <f>SUM(BK150:BK153)</f>
        <v>0</v>
      </c>
    </row>
    <row r="150" spans="2:65" s="1" customFormat="1" ht="21.75" customHeight="1">
      <c r="B150" s="135"/>
      <c r="C150" s="136" t="s">
        <v>7</v>
      </c>
      <c r="D150" s="136" t="s">
        <v>133</v>
      </c>
      <c r="E150" s="137" t="s">
        <v>636</v>
      </c>
      <c r="F150" s="138" t="s">
        <v>637</v>
      </c>
      <c r="G150" s="139" t="s">
        <v>176</v>
      </c>
      <c r="H150" s="140">
        <v>1</v>
      </c>
      <c r="I150" s="141"/>
      <c r="J150" s="142">
        <f>ROUND(I150*H150,2)</f>
        <v>0</v>
      </c>
      <c r="K150" s="143"/>
      <c r="L150" s="28"/>
      <c r="M150" s="144" t="s">
        <v>1</v>
      </c>
      <c r="N150" s="145" t="s">
        <v>38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161</v>
      </c>
      <c r="AT150" s="148" t="s">
        <v>133</v>
      </c>
      <c r="AU150" s="148" t="s">
        <v>138</v>
      </c>
      <c r="AY150" s="13" t="s">
        <v>131</v>
      </c>
      <c r="BE150" s="149">
        <f>IF(N150="základná",J150,0)</f>
        <v>0</v>
      </c>
      <c r="BF150" s="149">
        <f>IF(N150="znížená",J150,0)</f>
        <v>0</v>
      </c>
      <c r="BG150" s="149">
        <f>IF(N150="zákl. prenesená",J150,0)</f>
        <v>0</v>
      </c>
      <c r="BH150" s="149">
        <f>IF(N150="zníž. prenesená",J150,0)</f>
        <v>0</v>
      </c>
      <c r="BI150" s="149">
        <f>IF(N150="nulová",J150,0)</f>
        <v>0</v>
      </c>
      <c r="BJ150" s="13" t="s">
        <v>138</v>
      </c>
      <c r="BK150" s="149">
        <f>ROUND(I150*H150,2)</f>
        <v>0</v>
      </c>
      <c r="BL150" s="13" t="s">
        <v>161</v>
      </c>
      <c r="BM150" s="148" t="s">
        <v>216</v>
      </c>
    </row>
    <row r="151" spans="2:65" s="1" customFormat="1" ht="24.25" customHeight="1">
      <c r="B151" s="135"/>
      <c r="C151" s="150" t="s">
        <v>186</v>
      </c>
      <c r="D151" s="150" t="s">
        <v>179</v>
      </c>
      <c r="E151" s="151" t="s">
        <v>638</v>
      </c>
      <c r="F151" s="152" t="s">
        <v>639</v>
      </c>
      <c r="G151" s="153" t="s">
        <v>176</v>
      </c>
      <c r="H151" s="154">
        <v>1</v>
      </c>
      <c r="I151" s="155"/>
      <c r="J151" s="156">
        <f>ROUND(I151*H151,2)</f>
        <v>0</v>
      </c>
      <c r="K151" s="157"/>
      <c r="L151" s="158"/>
      <c r="M151" s="159" t="s">
        <v>1</v>
      </c>
      <c r="N151" s="160" t="s">
        <v>38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249</v>
      </c>
      <c r="AT151" s="148" t="s">
        <v>179</v>
      </c>
      <c r="AU151" s="148" t="s">
        <v>138</v>
      </c>
      <c r="AY151" s="13" t="s">
        <v>131</v>
      </c>
      <c r="BE151" s="149">
        <f>IF(N151="základná",J151,0)</f>
        <v>0</v>
      </c>
      <c r="BF151" s="149">
        <f>IF(N151="znížená",J151,0)</f>
        <v>0</v>
      </c>
      <c r="BG151" s="149">
        <f>IF(N151="zákl. prenesená",J151,0)</f>
        <v>0</v>
      </c>
      <c r="BH151" s="149">
        <f>IF(N151="zníž. prenesená",J151,0)</f>
        <v>0</v>
      </c>
      <c r="BI151" s="149">
        <f>IF(N151="nulová",J151,0)</f>
        <v>0</v>
      </c>
      <c r="BJ151" s="13" t="s">
        <v>138</v>
      </c>
      <c r="BK151" s="149">
        <f>ROUND(I151*H151,2)</f>
        <v>0</v>
      </c>
      <c r="BL151" s="13" t="s">
        <v>161</v>
      </c>
      <c r="BM151" s="148" t="s">
        <v>219</v>
      </c>
    </row>
    <row r="152" spans="2:65" s="1" customFormat="1" ht="37.75" customHeight="1">
      <c r="B152" s="135"/>
      <c r="C152" s="150" t="s">
        <v>223</v>
      </c>
      <c r="D152" s="150" t="s">
        <v>179</v>
      </c>
      <c r="E152" s="151" t="s">
        <v>640</v>
      </c>
      <c r="F152" s="152" t="s">
        <v>641</v>
      </c>
      <c r="G152" s="153" t="s">
        <v>176</v>
      </c>
      <c r="H152" s="154">
        <v>1</v>
      </c>
      <c r="I152" s="155"/>
      <c r="J152" s="156">
        <f>ROUND(I152*H152,2)</f>
        <v>0</v>
      </c>
      <c r="K152" s="157"/>
      <c r="L152" s="158"/>
      <c r="M152" s="159" t="s">
        <v>1</v>
      </c>
      <c r="N152" s="160" t="s">
        <v>38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249</v>
      </c>
      <c r="AT152" s="148" t="s">
        <v>179</v>
      </c>
      <c r="AU152" s="148" t="s">
        <v>138</v>
      </c>
      <c r="AY152" s="13" t="s">
        <v>131</v>
      </c>
      <c r="BE152" s="149">
        <f>IF(N152="základná",J152,0)</f>
        <v>0</v>
      </c>
      <c r="BF152" s="149">
        <f>IF(N152="znížená",J152,0)</f>
        <v>0</v>
      </c>
      <c r="BG152" s="149">
        <f>IF(N152="zákl. prenesená",J152,0)</f>
        <v>0</v>
      </c>
      <c r="BH152" s="149">
        <f>IF(N152="zníž. prenesená",J152,0)</f>
        <v>0</v>
      </c>
      <c r="BI152" s="149">
        <f>IF(N152="nulová",J152,0)</f>
        <v>0</v>
      </c>
      <c r="BJ152" s="13" t="s">
        <v>138</v>
      </c>
      <c r="BK152" s="149">
        <f>ROUND(I152*H152,2)</f>
        <v>0</v>
      </c>
      <c r="BL152" s="13" t="s">
        <v>161</v>
      </c>
      <c r="BM152" s="148" t="s">
        <v>222</v>
      </c>
    </row>
    <row r="153" spans="2:65" s="1" customFormat="1" ht="24.25" customHeight="1">
      <c r="B153" s="135"/>
      <c r="C153" s="136" t="s">
        <v>190</v>
      </c>
      <c r="D153" s="136" t="s">
        <v>133</v>
      </c>
      <c r="E153" s="137" t="s">
        <v>642</v>
      </c>
      <c r="F153" s="138" t="s">
        <v>643</v>
      </c>
      <c r="G153" s="139" t="s">
        <v>633</v>
      </c>
      <c r="H153" s="168"/>
      <c r="I153" s="141"/>
      <c r="J153" s="142">
        <f>ROUND(I153*H153,2)</f>
        <v>0</v>
      </c>
      <c r="K153" s="143"/>
      <c r="L153" s="28"/>
      <c r="M153" s="144" t="s">
        <v>1</v>
      </c>
      <c r="N153" s="145" t="s">
        <v>38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161</v>
      </c>
      <c r="AT153" s="148" t="s">
        <v>133</v>
      </c>
      <c r="AU153" s="148" t="s">
        <v>138</v>
      </c>
      <c r="AY153" s="13" t="s">
        <v>131</v>
      </c>
      <c r="BE153" s="149">
        <f>IF(N153="základná",J153,0)</f>
        <v>0</v>
      </c>
      <c r="BF153" s="149">
        <f>IF(N153="znížená",J153,0)</f>
        <v>0</v>
      </c>
      <c r="BG153" s="149">
        <f>IF(N153="zákl. prenesená",J153,0)</f>
        <v>0</v>
      </c>
      <c r="BH153" s="149">
        <f>IF(N153="zníž. prenesená",J153,0)</f>
        <v>0</v>
      </c>
      <c r="BI153" s="149">
        <f>IF(N153="nulová",J153,0)</f>
        <v>0</v>
      </c>
      <c r="BJ153" s="13" t="s">
        <v>138</v>
      </c>
      <c r="BK153" s="149">
        <f>ROUND(I153*H153,2)</f>
        <v>0</v>
      </c>
      <c r="BL153" s="13" t="s">
        <v>161</v>
      </c>
      <c r="BM153" s="148" t="s">
        <v>226</v>
      </c>
    </row>
    <row r="154" spans="2:65" s="11" customFormat="1" ht="22.75" customHeight="1">
      <c r="B154" s="123"/>
      <c r="D154" s="124" t="s">
        <v>71</v>
      </c>
      <c r="E154" s="133" t="s">
        <v>644</v>
      </c>
      <c r="F154" s="133" t="s">
        <v>645</v>
      </c>
      <c r="I154" s="126"/>
      <c r="J154" s="134">
        <f>BK154</f>
        <v>0</v>
      </c>
      <c r="L154" s="123"/>
      <c r="M154" s="128"/>
      <c r="P154" s="129">
        <f>SUM(P155:P158)</f>
        <v>0</v>
      </c>
      <c r="R154" s="129">
        <f>SUM(R155:R158)</f>
        <v>0</v>
      </c>
      <c r="T154" s="130">
        <f>SUM(T155:T158)</f>
        <v>0</v>
      </c>
      <c r="AR154" s="124" t="s">
        <v>138</v>
      </c>
      <c r="AT154" s="131" t="s">
        <v>71</v>
      </c>
      <c r="AU154" s="131" t="s">
        <v>79</v>
      </c>
      <c r="AY154" s="124" t="s">
        <v>131</v>
      </c>
      <c r="BK154" s="132">
        <f>SUM(BK155:BK158)</f>
        <v>0</v>
      </c>
    </row>
    <row r="155" spans="2:65" s="1" customFormat="1" ht="21.75" customHeight="1">
      <c r="B155" s="135"/>
      <c r="C155" s="136" t="s">
        <v>230</v>
      </c>
      <c r="D155" s="136" t="s">
        <v>133</v>
      </c>
      <c r="E155" s="137" t="s">
        <v>646</v>
      </c>
      <c r="F155" s="138" t="s">
        <v>647</v>
      </c>
      <c r="G155" s="139" t="s">
        <v>176</v>
      </c>
      <c r="H155" s="140">
        <v>7</v>
      </c>
      <c r="I155" s="141"/>
      <c r="J155" s="142">
        <f>ROUND(I155*H155,2)</f>
        <v>0</v>
      </c>
      <c r="K155" s="143"/>
      <c r="L155" s="28"/>
      <c r="M155" s="144" t="s">
        <v>1</v>
      </c>
      <c r="N155" s="145" t="s">
        <v>38</v>
      </c>
      <c r="P155" s="146">
        <f>O155*H155</f>
        <v>0</v>
      </c>
      <c r="Q155" s="146">
        <v>0</v>
      </c>
      <c r="R155" s="146">
        <f>Q155*H155</f>
        <v>0</v>
      </c>
      <c r="S155" s="146">
        <v>0</v>
      </c>
      <c r="T155" s="147">
        <f>S155*H155</f>
        <v>0</v>
      </c>
      <c r="AR155" s="148" t="s">
        <v>161</v>
      </c>
      <c r="AT155" s="148" t="s">
        <v>133</v>
      </c>
      <c r="AU155" s="148" t="s">
        <v>138</v>
      </c>
      <c r="AY155" s="13" t="s">
        <v>131</v>
      </c>
      <c r="BE155" s="149">
        <f>IF(N155="základná",J155,0)</f>
        <v>0</v>
      </c>
      <c r="BF155" s="149">
        <f>IF(N155="znížená",J155,0)</f>
        <v>0</v>
      </c>
      <c r="BG155" s="149">
        <f>IF(N155="zákl. prenesená",J155,0)</f>
        <v>0</v>
      </c>
      <c r="BH155" s="149">
        <f>IF(N155="zníž. prenesená",J155,0)</f>
        <v>0</v>
      </c>
      <c r="BI155" s="149">
        <f>IF(N155="nulová",J155,0)</f>
        <v>0</v>
      </c>
      <c r="BJ155" s="13" t="s">
        <v>138</v>
      </c>
      <c r="BK155" s="149">
        <f>ROUND(I155*H155,2)</f>
        <v>0</v>
      </c>
      <c r="BL155" s="13" t="s">
        <v>161</v>
      </c>
      <c r="BM155" s="148" t="s">
        <v>229</v>
      </c>
    </row>
    <row r="156" spans="2:65" s="1" customFormat="1" ht="16.5" customHeight="1">
      <c r="B156" s="135"/>
      <c r="C156" s="150" t="s">
        <v>193</v>
      </c>
      <c r="D156" s="150" t="s">
        <v>179</v>
      </c>
      <c r="E156" s="151" t="s">
        <v>648</v>
      </c>
      <c r="F156" s="152" t="s">
        <v>649</v>
      </c>
      <c r="G156" s="153" t="s">
        <v>176</v>
      </c>
      <c r="H156" s="154">
        <v>7</v>
      </c>
      <c r="I156" s="155"/>
      <c r="J156" s="156">
        <f>ROUND(I156*H156,2)</f>
        <v>0</v>
      </c>
      <c r="K156" s="157"/>
      <c r="L156" s="158"/>
      <c r="M156" s="159" t="s">
        <v>1</v>
      </c>
      <c r="N156" s="160" t="s">
        <v>38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249</v>
      </c>
      <c r="AT156" s="148" t="s">
        <v>179</v>
      </c>
      <c r="AU156" s="148" t="s">
        <v>138</v>
      </c>
      <c r="AY156" s="13" t="s">
        <v>131</v>
      </c>
      <c r="BE156" s="149">
        <f>IF(N156="základná",J156,0)</f>
        <v>0</v>
      </c>
      <c r="BF156" s="149">
        <f>IF(N156="znížená",J156,0)</f>
        <v>0</v>
      </c>
      <c r="BG156" s="149">
        <f>IF(N156="zákl. prenesená",J156,0)</f>
        <v>0</v>
      </c>
      <c r="BH156" s="149">
        <f>IF(N156="zníž. prenesená",J156,0)</f>
        <v>0</v>
      </c>
      <c r="BI156" s="149">
        <f>IF(N156="nulová",J156,0)</f>
        <v>0</v>
      </c>
      <c r="BJ156" s="13" t="s">
        <v>138</v>
      </c>
      <c r="BK156" s="149">
        <f>ROUND(I156*H156,2)</f>
        <v>0</v>
      </c>
      <c r="BL156" s="13" t="s">
        <v>161</v>
      </c>
      <c r="BM156" s="148" t="s">
        <v>233</v>
      </c>
    </row>
    <row r="157" spans="2:65" s="1" customFormat="1" ht="16.5" customHeight="1">
      <c r="B157" s="135"/>
      <c r="C157" s="136" t="s">
        <v>237</v>
      </c>
      <c r="D157" s="136" t="s">
        <v>133</v>
      </c>
      <c r="E157" s="137" t="s">
        <v>650</v>
      </c>
      <c r="F157" s="138" t="s">
        <v>651</v>
      </c>
      <c r="G157" s="139" t="s">
        <v>176</v>
      </c>
      <c r="H157" s="140">
        <v>14</v>
      </c>
      <c r="I157" s="141"/>
      <c r="J157" s="142">
        <f>ROUND(I157*H157,2)</f>
        <v>0</v>
      </c>
      <c r="K157" s="143"/>
      <c r="L157" s="28"/>
      <c r="M157" s="144" t="s">
        <v>1</v>
      </c>
      <c r="N157" s="145" t="s">
        <v>38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161</v>
      </c>
      <c r="AT157" s="148" t="s">
        <v>133</v>
      </c>
      <c r="AU157" s="148" t="s">
        <v>138</v>
      </c>
      <c r="AY157" s="13" t="s">
        <v>131</v>
      </c>
      <c r="BE157" s="149">
        <f>IF(N157="základná",J157,0)</f>
        <v>0</v>
      </c>
      <c r="BF157" s="149">
        <f>IF(N157="znížená",J157,0)</f>
        <v>0</v>
      </c>
      <c r="BG157" s="149">
        <f>IF(N157="zákl. prenesená",J157,0)</f>
        <v>0</v>
      </c>
      <c r="BH157" s="149">
        <f>IF(N157="zníž. prenesená",J157,0)</f>
        <v>0</v>
      </c>
      <c r="BI157" s="149">
        <f>IF(N157="nulová",J157,0)</f>
        <v>0</v>
      </c>
      <c r="BJ157" s="13" t="s">
        <v>138</v>
      </c>
      <c r="BK157" s="149">
        <f>ROUND(I157*H157,2)</f>
        <v>0</v>
      </c>
      <c r="BL157" s="13" t="s">
        <v>161</v>
      </c>
      <c r="BM157" s="148" t="s">
        <v>236</v>
      </c>
    </row>
    <row r="158" spans="2:65" s="1" customFormat="1" ht="24.25" customHeight="1">
      <c r="B158" s="135"/>
      <c r="C158" s="136" t="s">
        <v>241</v>
      </c>
      <c r="D158" s="136" t="s">
        <v>133</v>
      </c>
      <c r="E158" s="137" t="s">
        <v>652</v>
      </c>
      <c r="F158" s="138" t="s">
        <v>653</v>
      </c>
      <c r="G158" s="139" t="s">
        <v>633</v>
      </c>
      <c r="H158" s="168"/>
      <c r="I158" s="141"/>
      <c r="J158" s="142">
        <f>ROUND(I158*H158,2)</f>
        <v>0</v>
      </c>
      <c r="K158" s="143"/>
      <c r="L158" s="28"/>
      <c r="M158" s="166" t="s">
        <v>1</v>
      </c>
      <c r="N158" s="167" t="s">
        <v>38</v>
      </c>
      <c r="O158" s="163"/>
      <c r="P158" s="164">
        <f>O158*H158</f>
        <v>0</v>
      </c>
      <c r="Q158" s="164">
        <v>0</v>
      </c>
      <c r="R158" s="164">
        <f>Q158*H158</f>
        <v>0</v>
      </c>
      <c r="S158" s="164">
        <v>0</v>
      </c>
      <c r="T158" s="165">
        <f>S158*H158</f>
        <v>0</v>
      </c>
      <c r="AR158" s="148" t="s">
        <v>161</v>
      </c>
      <c r="AT158" s="148" t="s">
        <v>133</v>
      </c>
      <c r="AU158" s="148" t="s">
        <v>138</v>
      </c>
      <c r="AY158" s="13" t="s">
        <v>131</v>
      </c>
      <c r="BE158" s="149">
        <f>IF(N158="základná",J158,0)</f>
        <v>0</v>
      </c>
      <c r="BF158" s="149">
        <f>IF(N158="znížená",J158,0)</f>
        <v>0</v>
      </c>
      <c r="BG158" s="149">
        <f>IF(N158="zákl. prenesená",J158,0)</f>
        <v>0</v>
      </c>
      <c r="BH158" s="149">
        <f>IF(N158="zníž. prenesená",J158,0)</f>
        <v>0</v>
      </c>
      <c r="BI158" s="149">
        <f>IF(N158="nulová",J158,0)</f>
        <v>0</v>
      </c>
      <c r="BJ158" s="13" t="s">
        <v>138</v>
      </c>
      <c r="BK158" s="149">
        <f>ROUND(I158*H158,2)</f>
        <v>0</v>
      </c>
      <c r="BL158" s="13" t="s">
        <v>161</v>
      </c>
      <c r="BM158" s="148" t="s">
        <v>240</v>
      </c>
    </row>
    <row r="159" spans="2:65" s="1" customFormat="1" ht="7" customHeight="1">
      <c r="B159" s="43"/>
      <c r="C159" s="44"/>
      <c r="D159" s="44"/>
      <c r="E159" s="44"/>
      <c r="F159" s="44"/>
      <c r="G159" s="44"/>
      <c r="H159" s="44"/>
      <c r="I159" s="44"/>
      <c r="J159" s="44"/>
      <c r="K159" s="44"/>
      <c r="L159" s="28"/>
    </row>
  </sheetData>
  <autoFilter ref="C121:K158" xr:uid="{00000000-0009-0000-0000-000004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34"/>
  <sheetViews>
    <sheetView showGridLines="0" workbookViewId="0"/>
  </sheetViews>
  <sheetFormatPr baseColWidth="10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92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72</v>
      </c>
    </row>
    <row r="4" spans="2:46" ht="25" customHeight="1">
      <c r="B4" s="16"/>
      <c r="D4" s="17" t="s">
        <v>96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12" t="str">
        <f>'Rekapitulácia stavby'!K6</f>
        <v>Výstavba športového areálu v Bardejove - časť Dlhá Lúka</v>
      </c>
      <c r="F7" s="213"/>
      <c r="G7" s="213"/>
      <c r="H7" s="213"/>
      <c r="L7" s="16"/>
    </row>
    <row r="8" spans="2:46" s="1" customFormat="1" ht="12" customHeight="1">
      <c r="B8" s="28"/>
      <c r="D8" s="23" t="s">
        <v>97</v>
      </c>
      <c r="L8" s="28"/>
    </row>
    <row r="9" spans="2:46" s="1" customFormat="1" ht="16.5" customHeight="1">
      <c r="B9" s="28"/>
      <c r="E9" s="202" t="s">
        <v>654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6. 1. 2025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 xml:space="preserve"> </v>
      </c>
      <c r="I15" s="23" t="s">
        <v>25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30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31</v>
      </c>
      <c r="L26" s="28"/>
    </row>
    <row r="27" spans="2:12" s="7" customFormat="1" ht="16.5" customHeight="1">
      <c r="B27" s="88"/>
      <c r="E27" s="188" t="s">
        <v>1</v>
      </c>
      <c r="F27" s="188"/>
      <c r="G27" s="188"/>
      <c r="H27" s="188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32</v>
      </c>
      <c r="J30" s="65">
        <f>ROUND(J131,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34</v>
      </c>
      <c r="I32" s="31" t="s">
        <v>33</v>
      </c>
      <c r="J32" s="31" t="s">
        <v>35</v>
      </c>
      <c r="L32" s="28"/>
    </row>
    <row r="33" spans="2:12" s="1" customFormat="1" ht="14.5" customHeight="1">
      <c r="B33" s="28"/>
      <c r="D33" s="54" t="s">
        <v>36</v>
      </c>
      <c r="E33" s="33" t="s">
        <v>37</v>
      </c>
      <c r="F33" s="90">
        <f>ROUND((SUM(BE131:BE233)),  2)</f>
        <v>0</v>
      </c>
      <c r="G33" s="91"/>
      <c r="H33" s="91"/>
      <c r="I33" s="92">
        <v>0.23</v>
      </c>
      <c r="J33" s="90">
        <f>ROUND(((SUM(BE131:BE233))*I33),  2)</f>
        <v>0</v>
      </c>
      <c r="L33" s="28"/>
    </row>
    <row r="34" spans="2:12" s="1" customFormat="1" ht="14.5" customHeight="1">
      <c r="B34" s="28"/>
      <c r="E34" s="33" t="s">
        <v>38</v>
      </c>
      <c r="F34" s="90">
        <f>ROUND((SUM(BF131:BF233)),  2)</f>
        <v>0</v>
      </c>
      <c r="G34" s="91"/>
      <c r="H34" s="91"/>
      <c r="I34" s="92">
        <v>0.23</v>
      </c>
      <c r="J34" s="90">
        <f>ROUND(((SUM(BF131:BF233))*I34),  2)</f>
        <v>0</v>
      </c>
      <c r="L34" s="28"/>
    </row>
    <row r="35" spans="2:12" s="1" customFormat="1" ht="14.5" hidden="1" customHeight="1">
      <c r="B35" s="28"/>
      <c r="E35" s="23" t="s">
        <v>39</v>
      </c>
      <c r="F35" s="93">
        <f>ROUND((SUM(BG131:BG233)),  2)</f>
        <v>0</v>
      </c>
      <c r="I35" s="94">
        <v>0.23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40</v>
      </c>
      <c r="F36" s="93">
        <f>ROUND((SUM(BH131:BH233)),  2)</f>
        <v>0</v>
      </c>
      <c r="I36" s="94">
        <v>0.23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41</v>
      </c>
      <c r="F37" s="90">
        <f>ROUND((SUM(BI131:BI233)),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42</v>
      </c>
      <c r="E39" s="56"/>
      <c r="F39" s="56"/>
      <c r="G39" s="97" t="s">
        <v>43</v>
      </c>
      <c r="H39" s="98" t="s">
        <v>44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">
      <c r="B61" s="28"/>
      <c r="D61" s="42" t="s">
        <v>47</v>
      </c>
      <c r="E61" s="30"/>
      <c r="F61" s="101" t="s">
        <v>48</v>
      </c>
      <c r="G61" s="42" t="s">
        <v>47</v>
      </c>
      <c r="H61" s="30"/>
      <c r="I61" s="30"/>
      <c r="J61" s="102" t="s">
        <v>48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8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">
      <c r="B76" s="28"/>
      <c r="D76" s="42" t="s">
        <v>47</v>
      </c>
      <c r="E76" s="30"/>
      <c r="F76" s="101" t="s">
        <v>48</v>
      </c>
      <c r="G76" s="42" t="s">
        <v>47</v>
      </c>
      <c r="H76" s="30"/>
      <c r="I76" s="30"/>
      <c r="J76" s="102" t="s">
        <v>48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12" t="str">
        <f>E7</f>
        <v>Výstavba športového areálu v Bardejove - časť Dlhá Lúka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97</v>
      </c>
      <c r="L86" s="28"/>
    </row>
    <row r="87" spans="2:47" s="1" customFormat="1" ht="16.5" customHeight="1">
      <c r="B87" s="28"/>
      <c r="E87" s="202" t="str">
        <f>E9</f>
        <v>SO.03 UK - Ústredné vykurovanie</v>
      </c>
      <c r="F87" s="211"/>
      <c r="G87" s="211"/>
      <c r="H87" s="211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6. 1. 2025</v>
      </c>
      <c r="L89" s="28"/>
    </row>
    <row r="90" spans="2:47" s="1" customFormat="1" ht="7" customHeight="1">
      <c r="B90" s="28"/>
      <c r="L90" s="28"/>
    </row>
    <row r="91" spans="2:47" s="1" customFormat="1" ht="15.25" customHeight="1">
      <c r="B91" s="28"/>
      <c r="C91" s="23" t="s">
        <v>23</v>
      </c>
      <c r="F91" s="21" t="str">
        <f>E15</f>
        <v xml:space="preserve"> </v>
      </c>
      <c r="I91" s="23" t="s">
        <v>28</v>
      </c>
      <c r="J91" s="26" t="str">
        <f>E21</f>
        <v xml:space="preserve"> </v>
      </c>
      <c r="L91" s="28"/>
    </row>
    <row r="92" spans="2:47" s="1" customFormat="1" ht="15.25" customHeight="1">
      <c r="B92" s="28"/>
      <c r="C92" s="23" t="s">
        <v>26</v>
      </c>
      <c r="F92" s="21" t="str">
        <f>IF(E18="","",E18)</f>
        <v>Vyplň údaj</v>
      </c>
      <c r="I92" s="23" t="s">
        <v>30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100</v>
      </c>
      <c r="D94" s="95"/>
      <c r="E94" s="95"/>
      <c r="F94" s="95"/>
      <c r="G94" s="95"/>
      <c r="H94" s="95"/>
      <c r="I94" s="95"/>
      <c r="J94" s="104" t="s">
        <v>101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102</v>
      </c>
      <c r="J96" s="65">
        <f>J131</f>
        <v>0</v>
      </c>
      <c r="L96" s="28"/>
      <c r="AU96" s="13" t="s">
        <v>103</v>
      </c>
    </row>
    <row r="97" spans="2:12" s="8" customFormat="1" ht="25" customHeight="1">
      <c r="B97" s="106"/>
      <c r="D97" s="107" t="s">
        <v>578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2:12" s="9" customFormat="1" ht="20" customHeight="1">
      <c r="B98" s="110"/>
      <c r="D98" s="111" t="s">
        <v>655</v>
      </c>
      <c r="E98" s="112"/>
      <c r="F98" s="112"/>
      <c r="G98" s="112"/>
      <c r="H98" s="112"/>
      <c r="I98" s="112"/>
      <c r="J98" s="113">
        <f>J133</f>
        <v>0</v>
      </c>
      <c r="L98" s="110"/>
    </row>
    <row r="99" spans="2:12" s="9" customFormat="1" ht="20" customHeight="1">
      <c r="B99" s="110"/>
      <c r="D99" s="111" t="s">
        <v>656</v>
      </c>
      <c r="E99" s="112"/>
      <c r="F99" s="112"/>
      <c r="G99" s="112"/>
      <c r="H99" s="112"/>
      <c r="I99" s="112"/>
      <c r="J99" s="113">
        <f>J143</f>
        <v>0</v>
      </c>
      <c r="L99" s="110"/>
    </row>
    <row r="100" spans="2:12" s="9" customFormat="1" ht="20" customHeight="1">
      <c r="B100" s="110"/>
      <c r="D100" s="111" t="s">
        <v>657</v>
      </c>
      <c r="E100" s="112"/>
      <c r="F100" s="112"/>
      <c r="G100" s="112"/>
      <c r="H100" s="112"/>
      <c r="I100" s="112"/>
      <c r="J100" s="113">
        <f>J145</f>
        <v>0</v>
      </c>
      <c r="L100" s="110"/>
    </row>
    <row r="101" spans="2:12" s="9" customFormat="1" ht="20" customHeight="1">
      <c r="B101" s="110"/>
      <c r="D101" s="111" t="s">
        <v>579</v>
      </c>
      <c r="E101" s="112"/>
      <c r="F101" s="112"/>
      <c r="G101" s="112"/>
      <c r="H101" s="112"/>
      <c r="I101" s="112"/>
      <c r="J101" s="113">
        <f>J149</f>
        <v>0</v>
      </c>
      <c r="L101" s="110"/>
    </row>
    <row r="102" spans="2:12" s="9" customFormat="1" ht="20" customHeight="1">
      <c r="B102" s="110"/>
      <c r="D102" s="111" t="s">
        <v>658</v>
      </c>
      <c r="E102" s="112"/>
      <c r="F102" s="112"/>
      <c r="G102" s="112"/>
      <c r="H102" s="112"/>
      <c r="I102" s="112"/>
      <c r="J102" s="113">
        <f>J155</f>
        <v>0</v>
      </c>
      <c r="L102" s="110"/>
    </row>
    <row r="103" spans="2:12" s="8" customFormat="1" ht="25" customHeight="1">
      <c r="B103" s="106"/>
      <c r="D103" s="107" t="s">
        <v>580</v>
      </c>
      <c r="E103" s="108"/>
      <c r="F103" s="108"/>
      <c r="G103" s="108"/>
      <c r="H103" s="108"/>
      <c r="I103" s="108"/>
      <c r="J103" s="109">
        <f>J157</f>
        <v>0</v>
      </c>
      <c r="L103" s="106"/>
    </row>
    <row r="104" spans="2:12" s="9" customFormat="1" ht="20" customHeight="1">
      <c r="B104" s="110"/>
      <c r="D104" s="111" t="s">
        <v>659</v>
      </c>
      <c r="E104" s="112"/>
      <c r="F104" s="112"/>
      <c r="G104" s="112"/>
      <c r="H104" s="112"/>
      <c r="I104" s="112"/>
      <c r="J104" s="113">
        <f>J158</f>
        <v>0</v>
      </c>
      <c r="L104" s="110"/>
    </row>
    <row r="105" spans="2:12" s="9" customFormat="1" ht="20" customHeight="1">
      <c r="B105" s="110"/>
      <c r="D105" s="111" t="s">
        <v>660</v>
      </c>
      <c r="E105" s="112"/>
      <c r="F105" s="112"/>
      <c r="G105" s="112"/>
      <c r="H105" s="112"/>
      <c r="I105" s="112"/>
      <c r="J105" s="113">
        <f>J166</f>
        <v>0</v>
      </c>
      <c r="L105" s="110"/>
    </row>
    <row r="106" spans="2:12" s="9" customFormat="1" ht="20" customHeight="1">
      <c r="B106" s="110"/>
      <c r="D106" s="111" t="s">
        <v>661</v>
      </c>
      <c r="E106" s="112"/>
      <c r="F106" s="112"/>
      <c r="G106" s="112"/>
      <c r="H106" s="112"/>
      <c r="I106" s="112"/>
      <c r="J106" s="113">
        <f>J192</f>
        <v>0</v>
      </c>
      <c r="L106" s="110"/>
    </row>
    <row r="107" spans="2:12" s="9" customFormat="1" ht="20" customHeight="1">
      <c r="B107" s="110"/>
      <c r="D107" s="111" t="s">
        <v>662</v>
      </c>
      <c r="E107" s="112"/>
      <c r="F107" s="112"/>
      <c r="G107" s="112"/>
      <c r="H107" s="112"/>
      <c r="I107" s="112"/>
      <c r="J107" s="113">
        <f>J201</f>
        <v>0</v>
      </c>
      <c r="L107" s="110"/>
    </row>
    <row r="108" spans="2:12" s="9" customFormat="1" ht="20" customHeight="1">
      <c r="B108" s="110"/>
      <c r="D108" s="111" t="s">
        <v>663</v>
      </c>
      <c r="E108" s="112"/>
      <c r="F108" s="112"/>
      <c r="G108" s="112"/>
      <c r="H108" s="112"/>
      <c r="I108" s="112"/>
      <c r="J108" s="113">
        <f>J210</f>
        <v>0</v>
      </c>
      <c r="L108" s="110"/>
    </row>
    <row r="109" spans="2:12" s="9" customFormat="1" ht="20" customHeight="1">
      <c r="B109" s="110"/>
      <c r="D109" s="111" t="s">
        <v>664</v>
      </c>
      <c r="E109" s="112"/>
      <c r="F109" s="112"/>
      <c r="G109" s="112"/>
      <c r="H109" s="112"/>
      <c r="I109" s="112"/>
      <c r="J109" s="113">
        <f>J219</f>
        <v>0</v>
      </c>
      <c r="L109" s="110"/>
    </row>
    <row r="110" spans="2:12" s="8" customFormat="1" ht="25" customHeight="1">
      <c r="B110" s="106"/>
      <c r="D110" s="107" t="s">
        <v>665</v>
      </c>
      <c r="E110" s="108"/>
      <c r="F110" s="108"/>
      <c r="G110" s="108"/>
      <c r="H110" s="108"/>
      <c r="I110" s="108"/>
      <c r="J110" s="109">
        <f>J223</f>
        <v>0</v>
      </c>
      <c r="L110" s="106"/>
    </row>
    <row r="111" spans="2:12" s="8" customFormat="1" ht="25" customHeight="1">
      <c r="B111" s="106"/>
      <c r="D111" s="107" t="s">
        <v>666</v>
      </c>
      <c r="E111" s="108"/>
      <c r="F111" s="108"/>
      <c r="G111" s="108"/>
      <c r="H111" s="108"/>
      <c r="I111" s="108"/>
      <c r="J111" s="109">
        <f>J225</f>
        <v>0</v>
      </c>
      <c r="L111" s="106"/>
    </row>
    <row r="112" spans="2:12" s="1" customFormat="1" ht="21.75" customHeight="1">
      <c r="B112" s="28"/>
      <c r="L112" s="28"/>
    </row>
    <row r="113" spans="2:12" s="1" customFormat="1" ht="7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28"/>
    </row>
    <row r="117" spans="2:12" s="1" customFormat="1" ht="7" customHeight="1"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28"/>
    </row>
    <row r="118" spans="2:12" s="1" customFormat="1" ht="25" customHeight="1">
      <c r="B118" s="28"/>
      <c r="C118" s="17" t="s">
        <v>117</v>
      </c>
      <c r="L118" s="28"/>
    </row>
    <row r="119" spans="2:12" s="1" customFormat="1" ht="7" customHeight="1">
      <c r="B119" s="28"/>
      <c r="L119" s="28"/>
    </row>
    <row r="120" spans="2:12" s="1" customFormat="1" ht="12" customHeight="1">
      <c r="B120" s="28"/>
      <c r="C120" s="23" t="s">
        <v>15</v>
      </c>
      <c r="L120" s="28"/>
    </row>
    <row r="121" spans="2:12" s="1" customFormat="1" ht="16.5" customHeight="1">
      <c r="B121" s="28"/>
      <c r="E121" s="212" t="str">
        <f>E7</f>
        <v>Výstavba športového areálu v Bardejove - časť Dlhá Lúka</v>
      </c>
      <c r="F121" s="213"/>
      <c r="G121" s="213"/>
      <c r="H121" s="213"/>
      <c r="L121" s="28"/>
    </row>
    <row r="122" spans="2:12" s="1" customFormat="1" ht="12" customHeight="1">
      <c r="B122" s="28"/>
      <c r="C122" s="23" t="s">
        <v>97</v>
      </c>
      <c r="L122" s="28"/>
    </row>
    <row r="123" spans="2:12" s="1" customFormat="1" ht="16.5" customHeight="1">
      <c r="B123" s="28"/>
      <c r="E123" s="202" t="str">
        <f>E9</f>
        <v>SO.03 UK - Ústredné vykurovanie</v>
      </c>
      <c r="F123" s="211"/>
      <c r="G123" s="211"/>
      <c r="H123" s="211"/>
      <c r="L123" s="28"/>
    </row>
    <row r="124" spans="2:12" s="1" customFormat="1" ht="7" customHeight="1">
      <c r="B124" s="28"/>
      <c r="L124" s="28"/>
    </row>
    <row r="125" spans="2:12" s="1" customFormat="1" ht="12" customHeight="1">
      <c r="B125" s="28"/>
      <c r="C125" s="23" t="s">
        <v>19</v>
      </c>
      <c r="F125" s="21" t="str">
        <f>F12</f>
        <v xml:space="preserve"> </v>
      </c>
      <c r="I125" s="23" t="s">
        <v>21</v>
      </c>
      <c r="J125" s="51" t="str">
        <f>IF(J12="","",J12)</f>
        <v>6. 1. 2025</v>
      </c>
      <c r="L125" s="28"/>
    </row>
    <row r="126" spans="2:12" s="1" customFormat="1" ht="7" customHeight="1">
      <c r="B126" s="28"/>
      <c r="L126" s="28"/>
    </row>
    <row r="127" spans="2:12" s="1" customFormat="1" ht="15.25" customHeight="1">
      <c r="B127" s="28"/>
      <c r="C127" s="23" t="s">
        <v>23</v>
      </c>
      <c r="F127" s="21" t="str">
        <f>E15</f>
        <v xml:space="preserve"> </v>
      </c>
      <c r="I127" s="23" t="s">
        <v>28</v>
      </c>
      <c r="J127" s="26" t="str">
        <f>E21</f>
        <v xml:space="preserve"> </v>
      </c>
      <c r="L127" s="28"/>
    </row>
    <row r="128" spans="2:12" s="1" customFormat="1" ht="15.25" customHeight="1">
      <c r="B128" s="28"/>
      <c r="C128" s="23" t="s">
        <v>26</v>
      </c>
      <c r="F128" s="21" t="str">
        <f>IF(E18="","",E18)</f>
        <v>Vyplň údaj</v>
      </c>
      <c r="I128" s="23" t="s">
        <v>30</v>
      </c>
      <c r="J128" s="26" t="str">
        <f>E24</f>
        <v xml:space="preserve"> </v>
      </c>
      <c r="L128" s="28"/>
    </row>
    <row r="129" spans="2:65" s="1" customFormat="1" ht="10.25" customHeight="1">
      <c r="B129" s="28"/>
      <c r="L129" s="28"/>
    </row>
    <row r="130" spans="2:65" s="10" customFormat="1" ht="29.25" customHeight="1">
      <c r="B130" s="114"/>
      <c r="C130" s="115" t="s">
        <v>118</v>
      </c>
      <c r="D130" s="116" t="s">
        <v>57</v>
      </c>
      <c r="E130" s="116" t="s">
        <v>53</v>
      </c>
      <c r="F130" s="116" t="s">
        <v>54</v>
      </c>
      <c r="G130" s="116" t="s">
        <v>119</v>
      </c>
      <c r="H130" s="116" t="s">
        <v>120</v>
      </c>
      <c r="I130" s="116" t="s">
        <v>121</v>
      </c>
      <c r="J130" s="117" t="s">
        <v>101</v>
      </c>
      <c r="K130" s="118" t="s">
        <v>122</v>
      </c>
      <c r="L130" s="114"/>
      <c r="M130" s="58" t="s">
        <v>1</v>
      </c>
      <c r="N130" s="59" t="s">
        <v>36</v>
      </c>
      <c r="O130" s="59" t="s">
        <v>123</v>
      </c>
      <c r="P130" s="59" t="s">
        <v>124</v>
      </c>
      <c r="Q130" s="59" t="s">
        <v>125</v>
      </c>
      <c r="R130" s="59" t="s">
        <v>126</v>
      </c>
      <c r="S130" s="59" t="s">
        <v>127</v>
      </c>
      <c r="T130" s="60" t="s">
        <v>128</v>
      </c>
    </row>
    <row r="131" spans="2:65" s="1" customFormat="1" ht="22.75" customHeight="1">
      <c r="B131" s="28"/>
      <c r="C131" s="63" t="s">
        <v>102</v>
      </c>
      <c r="J131" s="119">
        <f>BK131</f>
        <v>0</v>
      </c>
      <c r="L131" s="28"/>
      <c r="M131" s="61"/>
      <c r="N131" s="52"/>
      <c r="O131" s="52"/>
      <c r="P131" s="120">
        <f>P132+P157+P223+P225</f>
        <v>0</v>
      </c>
      <c r="Q131" s="52"/>
      <c r="R131" s="120">
        <f>R132+R157+R223+R225</f>
        <v>0</v>
      </c>
      <c r="S131" s="52"/>
      <c r="T131" s="121">
        <f>T132+T157+T223+T225</f>
        <v>0</v>
      </c>
      <c r="AT131" s="13" t="s">
        <v>71</v>
      </c>
      <c r="AU131" s="13" t="s">
        <v>103</v>
      </c>
      <c r="BK131" s="122">
        <f>BK132+BK157+BK223+BK225</f>
        <v>0</v>
      </c>
    </row>
    <row r="132" spans="2:65" s="11" customFormat="1" ht="26" customHeight="1">
      <c r="B132" s="123"/>
      <c r="D132" s="124" t="s">
        <v>71</v>
      </c>
      <c r="E132" s="125" t="s">
        <v>129</v>
      </c>
      <c r="F132" s="125" t="s">
        <v>584</v>
      </c>
      <c r="I132" s="126"/>
      <c r="J132" s="127">
        <f>BK132</f>
        <v>0</v>
      </c>
      <c r="L132" s="123"/>
      <c r="M132" s="128"/>
      <c r="P132" s="129">
        <f>P133+P143+P145+P149+P155</f>
        <v>0</v>
      </c>
      <c r="R132" s="129">
        <f>R133+R143+R145+R149+R155</f>
        <v>0</v>
      </c>
      <c r="T132" s="130">
        <f>T133+T143+T145+T149+T155</f>
        <v>0</v>
      </c>
      <c r="AR132" s="124" t="s">
        <v>79</v>
      </c>
      <c r="AT132" s="131" t="s">
        <v>71</v>
      </c>
      <c r="AU132" s="131" t="s">
        <v>72</v>
      </c>
      <c r="AY132" s="124" t="s">
        <v>131</v>
      </c>
      <c r="BK132" s="132">
        <f>BK133+BK143+BK145+BK149+BK155</f>
        <v>0</v>
      </c>
    </row>
    <row r="133" spans="2:65" s="11" customFormat="1" ht="22.75" customHeight="1">
      <c r="B133" s="123"/>
      <c r="D133" s="124" t="s">
        <v>71</v>
      </c>
      <c r="E133" s="133" t="s">
        <v>79</v>
      </c>
      <c r="F133" s="133" t="s">
        <v>667</v>
      </c>
      <c r="I133" s="126"/>
      <c r="J133" s="134">
        <f>BK133</f>
        <v>0</v>
      </c>
      <c r="L133" s="123"/>
      <c r="M133" s="128"/>
      <c r="P133" s="129">
        <f>SUM(P134:P142)</f>
        <v>0</v>
      </c>
      <c r="R133" s="129">
        <f>SUM(R134:R142)</f>
        <v>0</v>
      </c>
      <c r="T133" s="130">
        <f>SUM(T134:T142)</f>
        <v>0</v>
      </c>
      <c r="AR133" s="124" t="s">
        <v>79</v>
      </c>
      <c r="AT133" s="131" t="s">
        <v>71</v>
      </c>
      <c r="AU133" s="131" t="s">
        <v>79</v>
      </c>
      <c r="AY133" s="124" t="s">
        <v>131</v>
      </c>
      <c r="BK133" s="132">
        <f>SUM(BK134:BK142)</f>
        <v>0</v>
      </c>
    </row>
    <row r="134" spans="2:65" s="1" customFormat="1" ht="21.75" customHeight="1">
      <c r="B134" s="135"/>
      <c r="C134" s="136" t="s">
        <v>79</v>
      </c>
      <c r="D134" s="136" t="s">
        <v>133</v>
      </c>
      <c r="E134" s="137" t="s">
        <v>149</v>
      </c>
      <c r="F134" s="138" t="s">
        <v>668</v>
      </c>
      <c r="G134" s="139" t="s">
        <v>136</v>
      </c>
      <c r="H134" s="140">
        <v>0.9</v>
      </c>
      <c r="I134" s="141"/>
      <c r="J134" s="142">
        <f t="shared" ref="J134:J142" si="0">ROUND(I134*H134,2)</f>
        <v>0</v>
      </c>
      <c r="K134" s="143"/>
      <c r="L134" s="28"/>
      <c r="M134" s="144" t="s">
        <v>1</v>
      </c>
      <c r="N134" s="145" t="s">
        <v>38</v>
      </c>
      <c r="P134" s="146">
        <f t="shared" ref="P134:P142" si="1">O134*H134</f>
        <v>0</v>
      </c>
      <c r="Q134" s="146">
        <v>0</v>
      </c>
      <c r="R134" s="146">
        <f t="shared" ref="R134:R142" si="2">Q134*H134</f>
        <v>0</v>
      </c>
      <c r="S134" s="146">
        <v>0</v>
      </c>
      <c r="T134" s="147">
        <f t="shared" ref="T134:T142" si="3">S134*H134</f>
        <v>0</v>
      </c>
      <c r="AR134" s="148" t="s">
        <v>137</v>
      </c>
      <c r="AT134" s="148" t="s">
        <v>133</v>
      </c>
      <c r="AU134" s="148" t="s">
        <v>138</v>
      </c>
      <c r="AY134" s="13" t="s">
        <v>131</v>
      </c>
      <c r="BE134" s="149">
        <f t="shared" ref="BE134:BE142" si="4">IF(N134="základná",J134,0)</f>
        <v>0</v>
      </c>
      <c r="BF134" s="149">
        <f t="shared" ref="BF134:BF142" si="5">IF(N134="znížená",J134,0)</f>
        <v>0</v>
      </c>
      <c r="BG134" s="149">
        <f t="shared" ref="BG134:BG142" si="6">IF(N134="zákl. prenesená",J134,0)</f>
        <v>0</v>
      </c>
      <c r="BH134" s="149">
        <f t="shared" ref="BH134:BH142" si="7">IF(N134="zníž. prenesená",J134,0)</f>
        <v>0</v>
      </c>
      <c r="BI134" s="149">
        <f t="shared" ref="BI134:BI142" si="8">IF(N134="nulová",J134,0)</f>
        <v>0</v>
      </c>
      <c r="BJ134" s="13" t="s">
        <v>138</v>
      </c>
      <c r="BK134" s="149">
        <f t="shared" ref="BK134:BK142" si="9">ROUND(I134*H134,2)</f>
        <v>0</v>
      </c>
      <c r="BL134" s="13" t="s">
        <v>137</v>
      </c>
      <c r="BM134" s="148" t="s">
        <v>138</v>
      </c>
    </row>
    <row r="135" spans="2:65" s="1" customFormat="1" ht="37.75" customHeight="1">
      <c r="B135" s="135"/>
      <c r="C135" s="136" t="s">
        <v>138</v>
      </c>
      <c r="D135" s="136" t="s">
        <v>133</v>
      </c>
      <c r="E135" s="137" t="s">
        <v>152</v>
      </c>
      <c r="F135" s="138" t="s">
        <v>153</v>
      </c>
      <c r="G135" s="139" t="s">
        <v>136</v>
      </c>
      <c r="H135" s="140">
        <v>0.27</v>
      </c>
      <c r="I135" s="141"/>
      <c r="J135" s="142">
        <f t="shared" si="0"/>
        <v>0</v>
      </c>
      <c r="K135" s="143"/>
      <c r="L135" s="28"/>
      <c r="M135" s="144" t="s">
        <v>1</v>
      </c>
      <c r="N135" s="145" t="s">
        <v>38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137</v>
      </c>
      <c r="AT135" s="148" t="s">
        <v>133</v>
      </c>
      <c r="AU135" s="148" t="s">
        <v>138</v>
      </c>
      <c r="AY135" s="13" t="s">
        <v>131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3" t="s">
        <v>138</v>
      </c>
      <c r="BK135" s="149">
        <f t="shared" si="9"/>
        <v>0</v>
      </c>
      <c r="BL135" s="13" t="s">
        <v>137</v>
      </c>
      <c r="BM135" s="148" t="s">
        <v>137</v>
      </c>
    </row>
    <row r="136" spans="2:65" s="1" customFormat="1" ht="33" customHeight="1">
      <c r="B136" s="135"/>
      <c r="C136" s="136" t="s">
        <v>141</v>
      </c>
      <c r="D136" s="136" t="s">
        <v>133</v>
      </c>
      <c r="E136" s="137" t="s">
        <v>669</v>
      </c>
      <c r="F136" s="138" t="s">
        <v>670</v>
      </c>
      <c r="G136" s="139" t="s">
        <v>136</v>
      </c>
      <c r="H136" s="140">
        <v>0.24</v>
      </c>
      <c r="I136" s="141"/>
      <c r="J136" s="142">
        <f t="shared" si="0"/>
        <v>0</v>
      </c>
      <c r="K136" s="143"/>
      <c r="L136" s="28"/>
      <c r="M136" s="144" t="s">
        <v>1</v>
      </c>
      <c r="N136" s="145" t="s">
        <v>38</v>
      </c>
      <c r="P136" s="146">
        <f t="shared" si="1"/>
        <v>0</v>
      </c>
      <c r="Q136" s="146">
        <v>0</v>
      </c>
      <c r="R136" s="146">
        <f t="shared" si="2"/>
        <v>0</v>
      </c>
      <c r="S136" s="146">
        <v>0</v>
      </c>
      <c r="T136" s="147">
        <f t="shared" si="3"/>
        <v>0</v>
      </c>
      <c r="AR136" s="148" t="s">
        <v>137</v>
      </c>
      <c r="AT136" s="148" t="s">
        <v>133</v>
      </c>
      <c r="AU136" s="148" t="s">
        <v>138</v>
      </c>
      <c r="AY136" s="13" t="s">
        <v>131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3" t="s">
        <v>138</v>
      </c>
      <c r="BK136" s="149">
        <f t="shared" si="9"/>
        <v>0</v>
      </c>
      <c r="BL136" s="13" t="s">
        <v>137</v>
      </c>
      <c r="BM136" s="148" t="s">
        <v>144</v>
      </c>
    </row>
    <row r="137" spans="2:65" s="1" customFormat="1" ht="24.25" customHeight="1">
      <c r="B137" s="135"/>
      <c r="C137" s="136" t="s">
        <v>137</v>
      </c>
      <c r="D137" s="136" t="s">
        <v>133</v>
      </c>
      <c r="E137" s="137" t="s">
        <v>163</v>
      </c>
      <c r="F137" s="138" t="s">
        <v>164</v>
      </c>
      <c r="G137" s="139" t="s">
        <v>136</v>
      </c>
      <c r="H137" s="140">
        <v>0.24</v>
      </c>
      <c r="I137" s="141"/>
      <c r="J137" s="142">
        <f t="shared" si="0"/>
        <v>0</v>
      </c>
      <c r="K137" s="143"/>
      <c r="L137" s="28"/>
      <c r="M137" s="144" t="s">
        <v>1</v>
      </c>
      <c r="N137" s="145" t="s">
        <v>38</v>
      </c>
      <c r="P137" s="146">
        <f t="shared" si="1"/>
        <v>0</v>
      </c>
      <c r="Q137" s="146">
        <v>0</v>
      </c>
      <c r="R137" s="146">
        <f t="shared" si="2"/>
        <v>0</v>
      </c>
      <c r="S137" s="146">
        <v>0</v>
      </c>
      <c r="T137" s="147">
        <f t="shared" si="3"/>
        <v>0</v>
      </c>
      <c r="AR137" s="148" t="s">
        <v>137</v>
      </c>
      <c r="AT137" s="148" t="s">
        <v>133</v>
      </c>
      <c r="AU137" s="148" t="s">
        <v>138</v>
      </c>
      <c r="AY137" s="13" t="s">
        <v>131</v>
      </c>
      <c r="BE137" s="149">
        <f t="shared" si="4"/>
        <v>0</v>
      </c>
      <c r="BF137" s="149">
        <f t="shared" si="5"/>
        <v>0</v>
      </c>
      <c r="BG137" s="149">
        <f t="shared" si="6"/>
        <v>0</v>
      </c>
      <c r="BH137" s="149">
        <f t="shared" si="7"/>
        <v>0</v>
      </c>
      <c r="BI137" s="149">
        <f t="shared" si="8"/>
        <v>0</v>
      </c>
      <c r="BJ137" s="13" t="s">
        <v>138</v>
      </c>
      <c r="BK137" s="149">
        <f t="shared" si="9"/>
        <v>0</v>
      </c>
      <c r="BL137" s="13" t="s">
        <v>137</v>
      </c>
      <c r="BM137" s="148" t="s">
        <v>147</v>
      </c>
    </row>
    <row r="138" spans="2:65" s="1" customFormat="1" ht="16.5" customHeight="1">
      <c r="B138" s="135"/>
      <c r="C138" s="136" t="s">
        <v>148</v>
      </c>
      <c r="D138" s="136" t="s">
        <v>133</v>
      </c>
      <c r="E138" s="137" t="s">
        <v>171</v>
      </c>
      <c r="F138" s="138" t="s">
        <v>671</v>
      </c>
      <c r="G138" s="139" t="s">
        <v>136</v>
      </c>
      <c r="H138" s="140">
        <v>0.24</v>
      </c>
      <c r="I138" s="141"/>
      <c r="J138" s="142">
        <f t="shared" si="0"/>
        <v>0</v>
      </c>
      <c r="K138" s="143"/>
      <c r="L138" s="28"/>
      <c r="M138" s="144" t="s">
        <v>1</v>
      </c>
      <c r="N138" s="145" t="s">
        <v>38</v>
      </c>
      <c r="P138" s="146">
        <f t="shared" si="1"/>
        <v>0</v>
      </c>
      <c r="Q138" s="146">
        <v>0</v>
      </c>
      <c r="R138" s="146">
        <f t="shared" si="2"/>
        <v>0</v>
      </c>
      <c r="S138" s="146">
        <v>0</v>
      </c>
      <c r="T138" s="147">
        <f t="shared" si="3"/>
        <v>0</v>
      </c>
      <c r="AR138" s="148" t="s">
        <v>137</v>
      </c>
      <c r="AT138" s="148" t="s">
        <v>133</v>
      </c>
      <c r="AU138" s="148" t="s">
        <v>138</v>
      </c>
      <c r="AY138" s="13" t="s">
        <v>131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3" t="s">
        <v>138</v>
      </c>
      <c r="BK138" s="149">
        <f t="shared" si="9"/>
        <v>0</v>
      </c>
      <c r="BL138" s="13" t="s">
        <v>137</v>
      </c>
      <c r="BM138" s="148" t="s">
        <v>151</v>
      </c>
    </row>
    <row r="139" spans="2:65" s="1" customFormat="1" ht="24.25" customHeight="1">
      <c r="B139" s="135"/>
      <c r="C139" s="136" t="s">
        <v>144</v>
      </c>
      <c r="D139" s="136" t="s">
        <v>133</v>
      </c>
      <c r="E139" s="137" t="s">
        <v>672</v>
      </c>
      <c r="F139" s="138" t="s">
        <v>673</v>
      </c>
      <c r="G139" s="139" t="s">
        <v>185</v>
      </c>
      <c r="H139" s="140">
        <v>0.38</v>
      </c>
      <c r="I139" s="141"/>
      <c r="J139" s="142">
        <f t="shared" si="0"/>
        <v>0</v>
      </c>
      <c r="K139" s="143"/>
      <c r="L139" s="28"/>
      <c r="M139" s="144" t="s">
        <v>1</v>
      </c>
      <c r="N139" s="145" t="s">
        <v>38</v>
      </c>
      <c r="P139" s="146">
        <f t="shared" si="1"/>
        <v>0</v>
      </c>
      <c r="Q139" s="146">
        <v>0</v>
      </c>
      <c r="R139" s="146">
        <f t="shared" si="2"/>
        <v>0</v>
      </c>
      <c r="S139" s="146">
        <v>0</v>
      </c>
      <c r="T139" s="147">
        <f t="shared" si="3"/>
        <v>0</v>
      </c>
      <c r="AR139" s="148" t="s">
        <v>137</v>
      </c>
      <c r="AT139" s="148" t="s">
        <v>133</v>
      </c>
      <c r="AU139" s="148" t="s">
        <v>138</v>
      </c>
      <c r="AY139" s="13" t="s">
        <v>131</v>
      </c>
      <c r="BE139" s="149">
        <f t="shared" si="4"/>
        <v>0</v>
      </c>
      <c r="BF139" s="149">
        <f t="shared" si="5"/>
        <v>0</v>
      </c>
      <c r="BG139" s="149">
        <f t="shared" si="6"/>
        <v>0</v>
      </c>
      <c r="BH139" s="149">
        <f t="shared" si="7"/>
        <v>0</v>
      </c>
      <c r="BI139" s="149">
        <f t="shared" si="8"/>
        <v>0</v>
      </c>
      <c r="BJ139" s="13" t="s">
        <v>138</v>
      </c>
      <c r="BK139" s="149">
        <f t="shared" si="9"/>
        <v>0</v>
      </c>
      <c r="BL139" s="13" t="s">
        <v>137</v>
      </c>
      <c r="BM139" s="148" t="s">
        <v>154</v>
      </c>
    </row>
    <row r="140" spans="2:65" s="1" customFormat="1" ht="24.25" customHeight="1">
      <c r="B140" s="135"/>
      <c r="C140" s="136" t="s">
        <v>155</v>
      </c>
      <c r="D140" s="136" t="s">
        <v>133</v>
      </c>
      <c r="E140" s="137" t="s">
        <v>674</v>
      </c>
      <c r="F140" s="138" t="s">
        <v>675</v>
      </c>
      <c r="G140" s="139" t="s">
        <v>136</v>
      </c>
      <c r="H140" s="140">
        <v>0.66</v>
      </c>
      <c r="I140" s="141"/>
      <c r="J140" s="142">
        <f t="shared" si="0"/>
        <v>0</v>
      </c>
      <c r="K140" s="143"/>
      <c r="L140" s="28"/>
      <c r="M140" s="144" t="s">
        <v>1</v>
      </c>
      <c r="N140" s="145" t="s">
        <v>38</v>
      </c>
      <c r="P140" s="146">
        <f t="shared" si="1"/>
        <v>0</v>
      </c>
      <c r="Q140" s="146">
        <v>0</v>
      </c>
      <c r="R140" s="146">
        <f t="shared" si="2"/>
        <v>0</v>
      </c>
      <c r="S140" s="146">
        <v>0</v>
      </c>
      <c r="T140" s="147">
        <f t="shared" si="3"/>
        <v>0</v>
      </c>
      <c r="AR140" s="148" t="s">
        <v>137</v>
      </c>
      <c r="AT140" s="148" t="s">
        <v>133</v>
      </c>
      <c r="AU140" s="148" t="s">
        <v>138</v>
      </c>
      <c r="AY140" s="13" t="s">
        <v>131</v>
      </c>
      <c r="BE140" s="149">
        <f t="shared" si="4"/>
        <v>0</v>
      </c>
      <c r="BF140" s="149">
        <f t="shared" si="5"/>
        <v>0</v>
      </c>
      <c r="BG140" s="149">
        <f t="shared" si="6"/>
        <v>0</v>
      </c>
      <c r="BH140" s="149">
        <f t="shared" si="7"/>
        <v>0</v>
      </c>
      <c r="BI140" s="149">
        <f t="shared" si="8"/>
        <v>0</v>
      </c>
      <c r="BJ140" s="13" t="s">
        <v>138</v>
      </c>
      <c r="BK140" s="149">
        <f t="shared" si="9"/>
        <v>0</v>
      </c>
      <c r="BL140" s="13" t="s">
        <v>137</v>
      </c>
      <c r="BM140" s="148" t="s">
        <v>158</v>
      </c>
    </row>
    <row r="141" spans="2:65" s="1" customFormat="1" ht="24.25" customHeight="1">
      <c r="B141" s="135"/>
      <c r="C141" s="136" t="s">
        <v>147</v>
      </c>
      <c r="D141" s="136" t="s">
        <v>133</v>
      </c>
      <c r="E141" s="137" t="s">
        <v>191</v>
      </c>
      <c r="F141" s="138" t="s">
        <v>676</v>
      </c>
      <c r="G141" s="139" t="s">
        <v>136</v>
      </c>
      <c r="H141" s="140">
        <v>0.24</v>
      </c>
      <c r="I141" s="141"/>
      <c r="J141" s="142">
        <f t="shared" si="0"/>
        <v>0</v>
      </c>
      <c r="K141" s="143"/>
      <c r="L141" s="28"/>
      <c r="M141" s="144" t="s">
        <v>1</v>
      </c>
      <c r="N141" s="145" t="s">
        <v>38</v>
      </c>
      <c r="P141" s="146">
        <f t="shared" si="1"/>
        <v>0</v>
      </c>
      <c r="Q141" s="146">
        <v>0</v>
      </c>
      <c r="R141" s="146">
        <f t="shared" si="2"/>
        <v>0</v>
      </c>
      <c r="S141" s="146">
        <v>0</v>
      </c>
      <c r="T141" s="147">
        <f t="shared" si="3"/>
        <v>0</v>
      </c>
      <c r="AR141" s="148" t="s">
        <v>137</v>
      </c>
      <c r="AT141" s="148" t="s">
        <v>133</v>
      </c>
      <c r="AU141" s="148" t="s">
        <v>138</v>
      </c>
      <c r="AY141" s="13" t="s">
        <v>131</v>
      </c>
      <c r="BE141" s="149">
        <f t="shared" si="4"/>
        <v>0</v>
      </c>
      <c r="BF141" s="149">
        <f t="shared" si="5"/>
        <v>0</v>
      </c>
      <c r="BG141" s="149">
        <f t="shared" si="6"/>
        <v>0</v>
      </c>
      <c r="BH141" s="149">
        <f t="shared" si="7"/>
        <v>0</v>
      </c>
      <c r="BI141" s="149">
        <f t="shared" si="8"/>
        <v>0</v>
      </c>
      <c r="BJ141" s="13" t="s">
        <v>138</v>
      </c>
      <c r="BK141" s="149">
        <f t="shared" si="9"/>
        <v>0</v>
      </c>
      <c r="BL141" s="13" t="s">
        <v>137</v>
      </c>
      <c r="BM141" s="148" t="s">
        <v>161</v>
      </c>
    </row>
    <row r="142" spans="2:65" s="1" customFormat="1" ht="16.5" customHeight="1">
      <c r="B142" s="135"/>
      <c r="C142" s="150" t="s">
        <v>162</v>
      </c>
      <c r="D142" s="150" t="s">
        <v>179</v>
      </c>
      <c r="E142" s="151" t="s">
        <v>677</v>
      </c>
      <c r="F142" s="152" t="s">
        <v>678</v>
      </c>
      <c r="G142" s="153" t="s">
        <v>185</v>
      </c>
      <c r="H142" s="154">
        <v>0.38</v>
      </c>
      <c r="I142" s="155"/>
      <c r="J142" s="156">
        <f t="shared" si="0"/>
        <v>0</v>
      </c>
      <c r="K142" s="157"/>
      <c r="L142" s="158"/>
      <c r="M142" s="159" t="s">
        <v>1</v>
      </c>
      <c r="N142" s="160" t="s">
        <v>38</v>
      </c>
      <c r="P142" s="146">
        <f t="shared" si="1"/>
        <v>0</v>
      </c>
      <c r="Q142" s="146">
        <v>0</v>
      </c>
      <c r="R142" s="146">
        <f t="shared" si="2"/>
        <v>0</v>
      </c>
      <c r="S142" s="146">
        <v>0</v>
      </c>
      <c r="T142" s="147">
        <f t="shared" si="3"/>
        <v>0</v>
      </c>
      <c r="AR142" s="148" t="s">
        <v>147</v>
      </c>
      <c r="AT142" s="148" t="s">
        <v>179</v>
      </c>
      <c r="AU142" s="148" t="s">
        <v>138</v>
      </c>
      <c r="AY142" s="13" t="s">
        <v>131</v>
      </c>
      <c r="BE142" s="149">
        <f t="shared" si="4"/>
        <v>0</v>
      </c>
      <c r="BF142" s="149">
        <f t="shared" si="5"/>
        <v>0</v>
      </c>
      <c r="BG142" s="149">
        <f t="shared" si="6"/>
        <v>0</v>
      </c>
      <c r="BH142" s="149">
        <f t="shared" si="7"/>
        <v>0</v>
      </c>
      <c r="BI142" s="149">
        <f t="shared" si="8"/>
        <v>0</v>
      </c>
      <c r="BJ142" s="13" t="s">
        <v>138</v>
      </c>
      <c r="BK142" s="149">
        <f t="shared" si="9"/>
        <v>0</v>
      </c>
      <c r="BL142" s="13" t="s">
        <v>137</v>
      </c>
      <c r="BM142" s="148" t="s">
        <v>165</v>
      </c>
    </row>
    <row r="143" spans="2:65" s="11" customFormat="1" ht="22.75" customHeight="1">
      <c r="B143" s="123"/>
      <c r="D143" s="124" t="s">
        <v>71</v>
      </c>
      <c r="E143" s="133" t="s">
        <v>137</v>
      </c>
      <c r="F143" s="133" t="s">
        <v>679</v>
      </c>
      <c r="I143" s="126"/>
      <c r="J143" s="134">
        <f>BK143</f>
        <v>0</v>
      </c>
      <c r="L143" s="123"/>
      <c r="M143" s="128"/>
      <c r="P143" s="129">
        <f>P144</f>
        <v>0</v>
      </c>
      <c r="R143" s="129">
        <f>R144</f>
        <v>0</v>
      </c>
      <c r="T143" s="130">
        <f>T144</f>
        <v>0</v>
      </c>
      <c r="AR143" s="124" t="s">
        <v>79</v>
      </c>
      <c r="AT143" s="131" t="s">
        <v>71</v>
      </c>
      <c r="AU143" s="131" t="s">
        <v>79</v>
      </c>
      <c r="AY143" s="124" t="s">
        <v>131</v>
      </c>
      <c r="BK143" s="132">
        <f>BK144</f>
        <v>0</v>
      </c>
    </row>
    <row r="144" spans="2:65" s="1" customFormat="1" ht="37.75" customHeight="1">
      <c r="B144" s="135"/>
      <c r="C144" s="136" t="s">
        <v>151</v>
      </c>
      <c r="D144" s="136" t="s">
        <v>133</v>
      </c>
      <c r="E144" s="137" t="s">
        <v>680</v>
      </c>
      <c r="F144" s="138" t="s">
        <v>681</v>
      </c>
      <c r="G144" s="139" t="s">
        <v>136</v>
      </c>
      <c r="H144" s="140">
        <v>0.06</v>
      </c>
      <c r="I144" s="141"/>
      <c r="J144" s="142">
        <f>ROUND(I144*H144,2)</f>
        <v>0</v>
      </c>
      <c r="K144" s="143"/>
      <c r="L144" s="28"/>
      <c r="M144" s="144" t="s">
        <v>1</v>
      </c>
      <c r="N144" s="145" t="s">
        <v>38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137</v>
      </c>
      <c r="AT144" s="148" t="s">
        <v>133</v>
      </c>
      <c r="AU144" s="148" t="s">
        <v>138</v>
      </c>
      <c r="AY144" s="13" t="s">
        <v>131</v>
      </c>
      <c r="BE144" s="149">
        <f>IF(N144="základná",J144,0)</f>
        <v>0</v>
      </c>
      <c r="BF144" s="149">
        <f>IF(N144="znížená",J144,0)</f>
        <v>0</v>
      </c>
      <c r="BG144" s="149">
        <f>IF(N144="zákl. prenesená",J144,0)</f>
        <v>0</v>
      </c>
      <c r="BH144" s="149">
        <f>IF(N144="zníž. prenesená",J144,0)</f>
        <v>0</v>
      </c>
      <c r="BI144" s="149">
        <f>IF(N144="nulová",J144,0)</f>
        <v>0</v>
      </c>
      <c r="BJ144" s="13" t="s">
        <v>138</v>
      </c>
      <c r="BK144" s="149">
        <f>ROUND(I144*H144,2)</f>
        <v>0</v>
      </c>
      <c r="BL144" s="13" t="s">
        <v>137</v>
      </c>
      <c r="BM144" s="148" t="s">
        <v>169</v>
      </c>
    </row>
    <row r="145" spans="2:65" s="11" customFormat="1" ht="22.75" customHeight="1">
      <c r="B145" s="123"/>
      <c r="D145" s="124" t="s">
        <v>71</v>
      </c>
      <c r="E145" s="133" t="s">
        <v>144</v>
      </c>
      <c r="F145" s="133" t="s">
        <v>682</v>
      </c>
      <c r="I145" s="126"/>
      <c r="J145" s="134">
        <f>BK145</f>
        <v>0</v>
      </c>
      <c r="L145" s="123"/>
      <c r="M145" s="128"/>
      <c r="P145" s="129">
        <f>SUM(P146:P148)</f>
        <v>0</v>
      </c>
      <c r="R145" s="129">
        <f>SUM(R146:R148)</f>
        <v>0</v>
      </c>
      <c r="T145" s="130">
        <f>SUM(T146:T148)</f>
        <v>0</v>
      </c>
      <c r="AR145" s="124" t="s">
        <v>79</v>
      </c>
      <c r="AT145" s="131" t="s">
        <v>71</v>
      </c>
      <c r="AU145" s="131" t="s">
        <v>79</v>
      </c>
      <c r="AY145" s="124" t="s">
        <v>131</v>
      </c>
      <c r="BK145" s="132">
        <f>SUM(BK146:BK148)</f>
        <v>0</v>
      </c>
    </row>
    <row r="146" spans="2:65" s="1" customFormat="1" ht="33" customHeight="1">
      <c r="B146" s="135"/>
      <c r="C146" s="136" t="s">
        <v>170</v>
      </c>
      <c r="D146" s="136" t="s">
        <v>133</v>
      </c>
      <c r="E146" s="137" t="s">
        <v>683</v>
      </c>
      <c r="F146" s="138" t="s">
        <v>684</v>
      </c>
      <c r="G146" s="139" t="s">
        <v>176</v>
      </c>
      <c r="H146" s="140">
        <v>14</v>
      </c>
      <c r="I146" s="141"/>
      <c r="J146" s="142">
        <f>ROUND(I146*H146,2)</f>
        <v>0</v>
      </c>
      <c r="K146" s="143"/>
      <c r="L146" s="28"/>
      <c r="M146" s="144" t="s">
        <v>1</v>
      </c>
      <c r="N146" s="145" t="s">
        <v>38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137</v>
      </c>
      <c r="AT146" s="148" t="s">
        <v>133</v>
      </c>
      <c r="AU146" s="148" t="s">
        <v>138</v>
      </c>
      <c r="AY146" s="13" t="s">
        <v>131</v>
      </c>
      <c r="BE146" s="149">
        <f>IF(N146="základná",J146,0)</f>
        <v>0</v>
      </c>
      <c r="BF146" s="149">
        <f>IF(N146="znížená",J146,0)</f>
        <v>0</v>
      </c>
      <c r="BG146" s="149">
        <f>IF(N146="zákl. prenesená",J146,0)</f>
        <v>0</v>
      </c>
      <c r="BH146" s="149">
        <f>IF(N146="zníž. prenesená",J146,0)</f>
        <v>0</v>
      </c>
      <c r="BI146" s="149">
        <f>IF(N146="nulová",J146,0)</f>
        <v>0</v>
      </c>
      <c r="BJ146" s="13" t="s">
        <v>138</v>
      </c>
      <c r="BK146" s="149">
        <f>ROUND(I146*H146,2)</f>
        <v>0</v>
      </c>
      <c r="BL146" s="13" t="s">
        <v>137</v>
      </c>
      <c r="BM146" s="148" t="s">
        <v>173</v>
      </c>
    </row>
    <row r="147" spans="2:65" s="1" customFormat="1" ht="24.25" customHeight="1">
      <c r="B147" s="135"/>
      <c r="C147" s="136" t="s">
        <v>154</v>
      </c>
      <c r="D147" s="136" t="s">
        <v>133</v>
      </c>
      <c r="E147" s="137" t="s">
        <v>685</v>
      </c>
      <c r="F147" s="138" t="s">
        <v>686</v>
      </c>
      <c r="G147" s="139" t="s">
        <v>168</v>
      </c>
      <c r="H147" s="140">
        <v>1.25</v>
      </c>
      <c r="I147" s="141"/>
      <c r="J147" s="142">
        <f>ROUND(I147*H147,2)</f>
        <v>0</v>
      </c>
      <c r="K147" s="143"/>
      <c r="L147" s="28"/>
      <c r="M147" s="144" t="s">
        <v>1</v>
      </c>
      <c r="N147" s="145" t="s">
        <v>38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137</v>
      </c>
      <c r="AT147" s="148" t="s">
        <v>133</v>
      </c>
      <c r="AU147" s="148" t="s">
        <v>138</v>
      </c>
      <c r="AY147" s="13" t="s">
        <v>131</v>
      </c>
      <c r="BE147" s="149">
        <f>IF(N147="základná",J147,0)</f>
        <v>0</v>
      </c>
      <c r="BF147" s="149">
        <f>IF(N147="znížená",J147,0)</f>
        <v>0</v>
      </c>
      <c r="BG147" s="149">
        <f>IF(N147="zákl. prenesená",J147,0)</f>
        <v>0</v>
      </c>
      <c r="BH147" s="149">
        <f>IF(N147="zníž. prenesená",J147,0)</f>
        <v>0</v>
      </c>
      <c r="BI147" s="149">
        <f>IF(N147="nulová",J147,0)</f>
        <v>0</v>
      </c>
      <c r="BJ147" s="13" t="s">
        <v>138</v>
      </c>
      <c r="BK147" s="149">
        <f>ROUND(I147*H147,2)</f>
        <v>0</v>
      </c>
      <c r="BL147" s="13" t="s">
        <v>137</v>
      </c>
      <c r="BM147" s="148" t="s">
        <v>186</v>
      </c>
    </row>
    <row r="148" spans="2:65" s="1" customFormat="1" ht="37.75" customHeight="1">
      <c r="B148" s="135"/>
      <c r="C148" s="136" t="s">
        <v>178</v>
      </c>
      <c r="D148" s="136" t="s">
        <v>133</v>
      </c>
      <c r="E148" s="137" t="s">
        <v>687</v>
      </c>
      <c r="F148" s="138" t="s">
        <v>688</v>
      </c>
      <c r="G148" s="139" t="s">
        <v>168</v>
      </c>
      <c r="H148" s="140">
        <v>0.6</v>
      </c>
      <c r="I148" s="141"/>
      <c r="J148" s="142">
        <f>ROUND(I148*H148,2)</f>
        <v>0</v>
      </c>
      <c r="K148" s="143"/>
      <c r="L148" s="28"/>
      <c r="M148" s="144" t="s">
        <v>1</v>
      </c>
      <c r="N148" s="145" t="s">
        <v>38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137</v>
      </c>
      <c r="AT148" s="148" t="s">
        <v>133</v>
      </c>
      <c r="AU148" s="148" t="s">
        <v>138</v>
      </c>
      <c r="AY148" s="13" t="s">
        <v>131</v>
      </c>
      <c r="BE148" s="149">
        <f>IF(N148="základná",J148,0)</f>
        <v>0</v>
      </c>
      <c r="BF148" s="149">
        <f>IF(N148="znížená",J148,0)</f>
        <v>0</v>
      </c>
      <c r="BG148" s="149">
        <f>IF(N148="zákl. prenesená",J148,0)</f>
        <v>0</v>
      </c>
      <c r="BH148" s="149">
        <f>IF(N148="zníž. prenesená",J148,0)</f>
        <v>0</v>
      </c>
      <c r="BI148" s="149">
        <f>IF(N148="nulová",J148,0)</f>
        <v>0</v>
      </c>
      <c r="BJ148" s="13" t="s">
        <v>138</v>
      </c>
      <c r="BK148" s="149">
        <f>ROUND(I148*H148,2)</f>
        <v>0</v>
      </c>
      <c r="BL148" s="13" t="s">
        <v>137</v>
      </c>
      <c r="BM148" s="148" t="s">
        <v>190</v>
      </c>
    </row>
    <row r="149" spans="2:65" s="11" customFormat="1" ht="22.75" customHeight="1">
      <c r="B149" s="123"/>
      <c r="D149" s="124" t="s">
        <v>71</v>
      </c>
      <c r="E149" s="133" t="s">
        <v>162</v>
      </c>
      <c r="F149" s="133" t="s">
        <v>585</v>
      </c>
      <c r="I149" s="126"/>
      <c r="J149" s="134">
        <f>BK149</f>
        <v>0</v>
      </c>
      <c r="L149" s="123"/>
      <c r="M149" s="128"/>
      <c r="P149" s="129">
        <f>SUM(P150:P154)</f>
        <v>0</v>
      </c>
      <c r="R149" s="129">
        <f>SUM(R150:R154)</f>
        <v>0</v>
      </c>
      <c r="T149" s="130">
        <f>SUM(T150:T154)</f>
        <v>0</v>
      </c>
      <c r="AR149" s="124" t="s">
        <v>79</v>
      </c>
      <c r="AT149" s="131" t="s">
        <v>71</v>
      </c>
      <c r="AU149" s="131" t="s">
        <v>79</v>
      </c>
      <c r="AY149" s="124" t="s">
        <v>131</v>
      </c>
      <c r="BK149" s="132">
        <f>SUM(BK150:BK154)</f>
        <v>0</v>
      </c>
    </row>
    <row r="150" spans="2:65" s="1" customFormat="1" ht="24.25" customHeight="1">
      <c r="B150" s="135"/>
      <c r="C150" s="136" t="s">
        <v>158</v>
      </c>
      <c r="D150" s="136" t="s">
        <v>133</v>
      </c>
      <c r="E150" s="137" t="s">
        <v>689</v>
      </c>
      <c r="F150" s="138" t="s">
        <v>690</v>
      </c>
      <c r="G150" s="139" t="s">
        <v>691</v>
      </c>
      <c r="H150" s="140">
        <v>280</v>
      </c>
      <c r="I150" s="141"/>
      <c r="J150" s="142">
        <f>ROUND(I150*H150,2)</f>
        <v>0</v>
      </c>
      <c r="K150" s="143"/>
      <c r="L150" s="28"/>
      <c r="M150" s="144" t="s">
        <v>1</v>
      </c>
      <c r="N150" s="145" t="s">
        <v>38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137</v>
      </c>
      <c r="AT150" s="148" t="s">
        <v>133</v>
      </c>
      <c r="AU150" s="148" t="s">
        <v>138</v>
      </c>
      <c r="AY150" s="13" t="s">
        <v>131</v>
      </c>
      <c r="BE150" s="149">
        <f>IF(N150="základná",J150,0)</f>
        <v>0</v>
      </c>
      <c r="BF150" s="149">
        <f>IF(N150="znížená",J150,0)</f>
        <v>0</v>
      </c>
      <c r="BG150" s="149">
        <f>IF(N150="zákl. prenesená",J150,0)</f>
        <v>0</v>
      </c>
      <c r="BH150" s="149">
        <f>IF(N150="zníž. prenesená",J150,0)</f>
        <v>0</v>
      </c>
      <c r="BI150" s="149">
        <f>IF(N150="nulová",J150,0)</f>
        <v>0</v>
      </c>
      <c r="BJ150" s="13" t="s">
        <v>138</v>
      </c>
      <c r="BK150" s="149">
        <f>ROUND(I150*H150,2)</f>
        <v>0</v>
      </c>
      <c r="BL150" s="13" t="s">
        <v>137</v>
      </c>
      <c r="BM150" s="148" t="s">
        <v>193</v>
      </c>
    </row>
    <row r="151" spans="2:65" s="1" customFormat="1" ht="24.25" customHeight="1">
      <c r="B151" s="135"/>
      <c r="C151" s="136" t="s">
        <v>187</v>
      </c>
      <c r="D151" s="136" t="s">
        <v>133</v>
      </c>
      <c r="E151" s="137" t="s">
        <v>692</v>
      </c>
      <c r="F151" s="138" t="s">
        <v>589</v>
      </c>
      <c r="G151" s="139" t="s">
        <v>185</v>
      </c>
      <c r="H151" s="140">
        <v>0.39</v>
      </c>
      <c r="I151" s="141"/>
      <c r="J151" s="142">
        <f>ROUND(I151*H151,2)</f>
        <v>0</v>
      </c>
      <c r="K151" s="143"/>
      <c r="L151" s="28"/>
      <c r="M151" s="144" t="s">
        <v>1</v>
      </c>
      <c r="N151" s="145" t="s">
        <v>38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137</v>
      </c>
      <c r="AT151" s="148" t="s">
        <v>133</v>
      </c>
      <c r="AU151" s="148" t="s">
        <v>138</v>
      </c>
      <c r="AY151" s="13" t="s">
        <v>131</v>
      </c>
      <c r="BE151" s="149">
        <f>IF(N151="základná",J151,0)</f>
        <v>0</v>
      </c>
      <c r="BF151" s="149">
        <f>IF(N151="znížená",J151,0)</f>
        <v>0</v>
      </c>
      <c r="BG151" s="149">
        <f>IF(N151="zákl. prenesená",J151,0)</f>
        <v>0</v>
      </c>
      <c r="BH151" s="149">
        <f>IF(N151="zníž. prenesená",J151,0)</f>
        <v>0</v>
      </c>
      <c r="BI151" s="149">
        <f>IF(N151="nulová",J151,0)</f>
        <v>0</v>
      </c>
      <c r="BJ151" s="13" t="s">
        <v>138</v>
      </c>
      <c r="BK151" s="149">
        <f>ROUND(I151*H151,2)</f>
        <v>0</v>
      </c>
      <c r="BL151" s="13" t="s">
        <v>137</v>
      </c>
      <c r="BM151" s="148" t="s">
        <v>241</v>
      </c>
    </row>
    <row r="152" spans="2:65" s="1" customFormat="1" ht="21.75" customHeight="1">
      <c r="B152" s="135"/>
      <c r="C152" s="136" t="s">
        <v>161</v>
      </c>
      <c r="D152" s="136" t="s">
        <v>133</v>
      </c>
      <c r="E152" s="137" t="s">
        <v>183</v>
      </c>
      <c r="F152" s="138" t="s">
        <v>591</v>
      </c>
      <c r="G152" s="139" t="s">
        <v>185</v>
      </c>
      <c r="H152" s="140">
        <v>0.01</v>
      </c>
      <c r="I152" s="141"/>
      <c r="J152" s="142">
        <f>ROUND(I152*H152,2)</f>
        <v>0</v>
      </c>
      <c r="K152" s="143"/>
      <c r="L152" s="28"/>
      <c r="M152" s="144" t="s">
        <v>1</v>
      </c>
      <c r="N152" s="145" t="s">
        <v>38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137</v>
      </c>
      <c r="AT152" s="148" t="s">
        <v>133</v>
      </c>
      <c r="AU152" s="148" t="s">
        <v>138</v>
      </c>
      <c r="AY152" s="13" t="s">
        <v>131</v>
      </c>
      <c r="BE152" s="149">
        <f>IF(N152="základná",J152,0)</f>
        <v>0</v>
      </c>
      <c r="BF152" s="149">
        <f>IF(N152="znížená",J152,0)</f>
        <v>0</v>
      </c>
      <c r="BG152" s="149">
        <f>IF(N152="zákl. prenesená",J152,0)</f>
        <v>0</v>
      </c>
      <c r="BH152" s="149">
        <f>IF(N152="zníž. prenesená",J152,0)</f>
        <v>0</v>
      </c>
      <c r="BI152" s="149">
        <f>IF(N152="nulová",J152,0)</f>
        <v>0</v>
      </c>
      <c r="BJ152" s="13" t="s">
        <v>138</v>
      </c>
      <c r="BK152" s="149">
        <f>ROUND(I152*H152,2)</f>
        <v>0</v>
      </c>
      <c r="BL152" s="13" t="s">
        <v>137</v>
      </c>
      <c r="BM152" s="148" t="s">
        <v>249</v>
      </c>
    </row>
    <row r="153" spans="2:65" s="1" customFormat="1" ht="24.25" customHeight="1">
      <c r="B153" s="135"/>
      <c r="C153" s="136" t="s">
        <v>194</v>
      </c>
      <c r="D153" s="136" t="s">
        <v>133</v>
      </c>
      <c r="E153" s="137" t="s">
        <v>592</v>
      </c>
      <c r="F153" s="138" t="s">
        <v>593</v>
      </c>
      <c r="G153" s="139" t="s">
        <v>185</v>
      </c>
      <c r="H153" s="140">
        <v>0.01</v>
      </c>
      <c r="I153" s="141"/>
      <c r="J153" s="142">
        <f>ROUND(I153*H153,2)</f>
        <v>0</v>
      </c>
      <c r="K153" s="143"/>
      <c r="L153" s="28"/>
      <c r="M153" s="144" t="s">
        <v>1</v>
      </c>
      <c r="N153" s="145" t="s">
        <v>38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137</v>
      </c>
      <c r="AT153" s="148" t="s">
        <v>133</v>
      </c>
      <c r="AU153" s="148" t="s">
        <v>138</v>
      </c>
      <c r="AY153" s="13" t="s">
        <v>131</v>
      </c>
      <c r="BE153" s="149">
        <f>IF(N153="základná",J153,0)</f>
        <v>0</v>
      </c>
      <c r="BF153" s="149">
        <f>IF(N153="znížená",J153,0)</f>
        <v>0</v>
      </c>
      <c r="BG153" s="149">
        <f>IF(N153="zákl. prenesená",J153,0)</f>
        <v>0</v>
      </c>
      <c r="BH153" s="149">
        <f>IF(N153="zníž. prenesená",J153,0)</f>
        <v>0</v>
      </c>
      <c r="BI153" s="149">
        <f>IF(N153="nulová",J153,0)</f>
        <v>0</v>
      </c>
      <c r="BJ153" s="13" t="s">
        <v>138</v>
      </c>
      <c r="BK153" s="149">
        <f>ROUND(I153*H153,2)</f>
        <v>0</v>
      </c>
      <c r="BL153" s="13" t="s">
        <v>137</v>
      </c>
      <c r="BM153" s="148" t="s">
        <v>257</v>
      </c>
    </row>
    <row r="154" spans="2:65" s="1" customFormat="1" ht="24.25" customHeight="1">
      <c r="B154" s="135"/>
      <c r="C154" s="136" t="s">
        <v>165</v>
      </c>
      <c r="D154" s="136" t="s">
        <v>133</v>
      </c>
      <c r="E154" s="137" t="s">
        <v>594</v>
      </c>
      <c r="F154" s="138" t="s">
        <v>595</v>
      </c>
      <c r="G154" s="139" t="s">
        <v>185</v>
      </c>
      <c r="H154" s="140">
        <v>0.01</v>
      </c>
      <c r="I154" s="141"/>
      <c r="J154" s="142">
        <f>ROUND(I154*H154,2)</f>
        <v>0</v>
      </c>
      <c r="K154" s="143"/>
      <c r="L154" s="28"/>
      <c r="M154" s="144" t="s">
        <v>1</v>
      </c>
      <c r="N154" s="145" t="s">
        <v>38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137</v>
      </c>
      <c r="AT154" s="148" t="s">
        <v>133</v>
      </c>
      <c r="AU154" s="148" t="s">
        <v>138</v>
      </c>
      <c r="AY154" s="13" t="s">
        <v>131</v>
      </c>
      <c r="BE154" s="149">
        <f>IF(N154="základná",J154,0)</f>
        <v>0</v>
      </c>
      <c r="BF154" s="149">
        <f>IF(N154="znížená",J154,0)</f>
        <v>0</v>
      </c>
      <c r="BG154" s="149">
        <f>IF(N154="zákl. prenesená",J154,0)</f>
        <v>0</v>
      </c>
      <c r="BH154" s="149">
        <f>IF(N154="zníž. prenesená",J154,0)</f>
        <v>0</v>
      </c>
      <c r="BI154" s="149">
        <f>IF(N154="nulová",J154,0)</f>
        <v>0</v>
      </c>
      <c r="BJ154" s="13" t="s">
        <v>138</v>
      </c>
      <c r="BK154" s="149">
        <f>ROUND(I154*H154,2)</f>
        <v>0</v>
      </c>
      <c r="BL154" s="13" t="s">
        <v>137</v>
      </c>
      <c r="BM154" s="148" t="s">
        <v>197</v>
      </c>
    </row>
    <row r="155" spans="2:65" s="11" customFormat="1" ht="22.75" customHeight="1">
      <c r="B155" s="123"/>
      <c r="D155" s="124" t="s">
        <v>71</v>
      </c>
      <c r="E155" s="133" t="s">
        <v>351</v>
      </c>
      <c r="F155" s="133" t="s">
        <v>693</v>
      </c>
      <c r="I155" s="126"/>
      <c r="J155" s="134">
        <f>BK155</f>
        <v>0</v>
      </c>
      <c r="L155" s="123"/>
      <c r="M155" s="128"/>
      <c r="P155" s="129">
        <f>P156</f>
        <v>0</v>
      </c>
      <c r="R155" s="129">
        <f>R156</f>
        <v>0</v>
      </c>
      <c r="T155" s="130">
        <f>T156</f>
        <v>0</v>
      </c>
      <c r="AR155" s="124" t="s">
        <v>79</v>
      </c>
      <c r="AT155" s="131" t="s">
        <v>71</v>
      </c>
      <c r="AU155" s="131" t="s">
        <v>79</v>
      </c>
      <c r="AY155" s="124" t="s">
        <v>131</v>
      </c>
      <c r="BK155" s="132">
        <f>BK156</f>
        <v>0</v>
      </c>
    </row>
    <row r="156" spans="2:65" s="1" customFormat="1" ht="33" customHeight="1">
      <c r="B156" s="135"/>
      <c r="C156" s="136" t="s">
        <v>202</v>
      </c>
      <c r="D156" s="136" t="s">
        <v>133</v>
      </c>
      <c r="E156" s="137" t="s">
        <v>694</v>
      </c>
      <c r="F156" s="138" t="s">
        <v>695</v>
      </c>
      <c r="G156" s="139" t="s">
        <v>185</v>
      </c>
      <c r="H156" s="140">
        <v>0.74</v>
      </c>
      <c r="I156" s="141"/>
      <c r="J156" s="142">
        <f>ROUND(I156*H156,2)</f>
        <v>0</v>
      </c>
      <c r="K156" s="143"/>
      <c r="L156" s="28"/>
      <c r="M156" s="144" t="s">
        <v>1</v>
      </c>
      <c r="N156" s="145" t="s">
        <v>38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137</v>
      </c>
      <c r="AT156" s="148" t="s">
        <v>133</v>
      </c>
      <c r="AU156" s="148" t="s">
        <v>138</v>
      </c>
      <c r="AY156" s="13" t="s">
        <v>131</v>
      </c>
      <c r="BE156" s="149">
        <f>IF(N156="základná",J156,0)</f>
        <v>0</v>
      </c>
      <c r="BF156" s="149">
        <f>IF(N156="znížená",J156,0)</f>
        <v>0</v>
      </c>
      <c r="BG156" s="149">
        <f>IF(N156="zákl. prenesená",J156,0)</f>
        <v>0</v>
      </c>
      <c r="BH156" s="149">
        <f>IF(N156="zníž. prenesená",J156,0)</f>
        <v>0</v>
      </c>
      <c r="BI156" s="149">
        <f>IF(N156="nulová",J156,0)</f>
        <v>0</v>
      </c>
      <c r="BJ156" s="13" t="s">
        <v>138</v>
      </c>
      <c r="BK156" s="149">
        <f>ROUND(I156*H156,2)</f>
        <v>0</v>
      </c>
      <c r="BL156" s="13" t="s">
        <v>137</v>
      </c>
      <c r="BM156" s="148" t="s">
        <v>201</v>
      </c>
    </row>
    <row r="157" spans="2:65" s="11" customFormat="1" ht="26" customHeight="1">
      <c r="B157" s="123"/>
      <c r="D157" s="124" t="s">
        <v>71</v>
      </c>
      <c r="E157" s="125" t="s">
        <v>356</v>
      </c>
      <c r="F157" s="125" t="s">
        <v>596</v>
      </c>
      <c r="I157" s="126"/>
      <c r="J157" s="127">
        <f>BK157</f>
        <v>0</v>
      </c>
      <c r="L157" s="123"/>
      <c r="M157" s="128"/>
      <c r="P157" s="129">
        <f>P158+P166+P192+P201+P210+P219</f>
        <v>0</v>
      </c>
      <c r="R157" s="129">
        <f>R158+R166+R192+R201+R210+R219</f>
        <v>0</v>
      </c>
      <c r="T157" s="130">
        <f>T158+T166+T192+T201+T210+T219</f>
        <v>0</v>
      </c>
      <c r="AR157" s="124" t="s">
        <v>138</v>
      </c>
      <c r="AT157" s="131" t="s">
        <v>71</v>
      </c>
      <c r="AU157" s="131" t="s">
        <v>72</v>
      </c>
      <c r="AY157" s="124" t="s">
        <v>131</v>
      </c>
      <c r="BK157" s="132">
        <f>BK158+BK166+BK192+BK201+BK210+BK219</f>
        <v>0</v>
      </c>
    </row>
    <row r="158" spans="2:65" s="11" customFormat="1" ht="22.75" customHeight="1">
      <c r="B158" s="123"/>
      <c r="D158" s="124" t="s">
        <v>71</v>
      </c>
      <c r="E158" s="133" t="s">
        <v>696</v>
      </c>
      <c r="F158" s="133" t="s">
        <v>697</v>
      </c>
      <c r="I158" s="126"/>
      <c r="J158" s="134">
        <f>BK158</f>
        <v>0</v>
      </c>
      <c r="L158" s="123"/>
      <c r="M158" s="128"/>
      <c r="P158" s="129">
        <f>SUM(P159:P165)</f>
        <v>0</v>
      </c>
      <c r="R158" s="129">
        <f>SUM(R159:R165)</f>
        <v>0</v>
      </c>
      <c r="T158" s="130">
        <f>SUM(T159:T165)</f>
        <v>0</v>
      </c>
      <c r="AR158" s="124" t="s">
        <v>138</v>
      </c>
      <c r="AT158" s="131" t="s">
        <v>71</v>
      </c>
      <c r="AU158" s="131" t="s">
        <v>79</v>
      </c>
      <c r="AY158" s="124" t="s">
        <v>131</v>
      </c>
      <c r="BK158" s="132">
        <f>SUM(BK159:BK165)</f>
        <v>0</v>
      </c>
    </row>
    <row r="159" spans="2:65" s="1" customFormat="1" ht="24.25" customHeight="1">
      <c r="B159" s="135"/>
      <c r="C159" s="136" t="s">
        <v>169</v>
      </c>
      <c r="D159" s="136" t="s">
        <v>133</v>
      </c>
      <c r="E159" s="137" t="s">
        <v>698</v>
      </c>
      <c r="F159" s="138" t="s">
        <v>699</v>
      </c>
      <c r="G159" s="139" t="s">
        <v>215</v>
      </c>
      <c r="H159" s="140">
        <v>120</v>
      </c>
      <c r="I159" s="141"/>
      <c r="J159" s="142">
        <f t="shared" ref="J159:J165" si="10">ROUND(I159*H159,2)</f>
        <v>0</v>
      </c>
      <c r="K159" s="143"/>
      <c r="L159" s="28"/>
      <c r="M159" s="144" t="s">
        <v>1</v>
      </c>
      <c r="N159" s="145" t="s">
        <v>38</v>
      </c>
      <c r="P159" s="146">
        <f t="shared" ref="P159:P165" si="11">O159*H159</f>
        <v>0</v>
      </c>
      <c r="Q159" s="146">
        <v>0</v>
      </c>
      <c r="R159" s="146">
        <f t="shared" ref="R159:R165" si="12">Q159*H159</f>
        <v>0</v>
      </c>
      <c r="S159" s="146">
        <v>0</v>
      </c>
      <c r="T159" s="147">
        <f t="shared" ref="T159:T165" si="13">S159*H159</f>
        <v>0</v>
      </c>
      <c r="AR159" s="148" t="s">
        <v>161</v>
      </c>
      <c r="AT159" s="148" t="s">
        <v>133</v>
      </c>
      <c r="AU159" s="148" t="s">
        <v>138</v>
      </c>
      <c r="AY159" s="13" t="s">
        <v>131</v>
      </c>
      <c r="BE159" s="149">
        <f t="shared" ref="BE159:BE165" si="14">IF(N159="základná",J159,0)</f>
        <v>0</v>
      </c>
      <c r="BF159" s="149">
        <f t="shared" ref="BF159:BF165" si="15">IF(N159="znížená",J159,0)</f>
        <v>0</v>
      </c>
      <c r="BG159" s="149">
        <f t="shared" ref="BG159:BG165" si="16">IF(N159="zákl. prenesená",J159,0)</f>
        <v>0</v>
      </c>
      <c r="BH159" s="149">
        <f t="shared" ref="BH159:BH165" si="17">IF(N159="zníž. prenesená",J159,0)</f>
        <v>0</v>
      </c>
      <c r="BI159" s="149">
        <f t="shared" ref="BI159:BI165" si="18">IF(N159="nulová",J159,0)</f>
        <v>0</v>
      </c>
      <c r="BJ159" s="13" t="s">
        <v>138</v>
      </c>
      <c r="BK159" s="149">
        <f t="shared" ref="BK159:BK165" si="19">ROUND(I159*H159,2)</f>
        <v>0</v>
      </c>
      <c r="BL159" s="13" t="s">
        <v>161</v>
      </c>
      <c r="BM159" s="148" t="s">
        <v>205</v>
      </c>
    </row>
    <row r="160" spans="2:65" s="1" customFormat="1" ht="33" customHeight="1">
      <c r="B160" s="135"/>
      <c r="C160" s="150" t="s">
        <v>209</v>
      </c>
      <c r="D160" s="150" t="s">
        <v>179</v>
      </c>
      <c r="E160" s="151" t="s">
        <v>700</v>
      </c>
      <c r="F160" s="152" t="s">
        <v>701</v>
      </c>
      <c r="G160" s="153" t="s">
        <v>215</v>
      </c>
      <c r="H160" s="154">
        <v>71.400000000000006</v>
      </c>
      <c r="I160" s="155"/>
      <c r="J160" s="156">
        <f t="shared" si="10"/>
        <v>0</v>
      </c>
      <c r="K160" s="157"/>
      <c r="L160" s="158"/>
      <c r="M160" s="159" t="s">
        <v>1</v>
      </c>
      <c r="N160" s="160" t="s">
        <v>38</v>
      </c>
      <c r="P160" s="146">
        <f t="shared" si="11"/>
        <v>0</v>
      </c>
      <c r="Q160" s="146">
        <v>0</v>
      </c>
      <c r="R160" s="146">
        <f t="shared" si="12"/>
        <v>0</v>
      </c>
      <c r="S160" s="146">
        <v>0</v>
      </c>
      <c r="T160" s="147">
        <f t="shared" si="13"/>
        <v>0</v>
      </c>
      <c r="AR160" s="148" t="s">
        <v>249</v>
      </c>
      <c r="AT160" s="148" t="s">
        <v>179</v>
      </c>
      <c r="AU160" s="148" t="s">
        <v>138</v>
      </c>
      <c r="AY160" s="13" t="s">
        <v>131</v>
      </c>
      <c r="BE160" s="149">
        <f t="shared" si="14"/>
        <v>0</v>
      </c>
      <c r="BF160" s="149">
        <f t="shared" si="15"/>
        <v>0</v>
      </c>
      <c r="BG160" s="149">
        <f t="shared" si="16"/>
        <v>0</v>
      </c>
      <c r="BH160" s="149">
        <f t="shared" si="17"/>
        <v>0</v>
      </c>
      <c r="BI160" s="149">
        <f t="shared" si="18"/>
        <v>0</v>
      </c>
      <c r="BJ160" s="13" t="s">
        <v>138</v>
      </c>
      <c r="BK160" s="149">
        <f t="shared" si="19"/>
        <v>0</v>
      </c>
      <c r="BL160" s="13" t="s">
        <v>161</v>
      </c>
      <c r="BM160" s="148" t="s">
        <v>208</v>
      </c>
    </row>
    <row r="161" spans="2:65" s="1" customFormat="1" ht="33" customHeight="1">
      <c r="B161" s="135"/>
      <c r="C161" s="150" t="s">
        <v>173</v>
      </c>
      <c r="D161" s="150" t="s">
        <v>179</v>
      </c>
      <c r="E161" s="151" t="s">
        <v>702</v>
      </c>
      <c r="F161" s="152" t="s">
        <v>703</v>
      </c>
      <c r="G161" s="153" t="s">
        <v>215</v>
      </c>
      <c r="H161" s="154">
        <v>8</v>
      </c>
      <c r="I161" s="155"/>
      <c r="J161" s="156">
        <f t="shared" si="10"/>
        <v>0</v>
      </c>
      <c r="K161" s="157"/>
      <c r="L161" s="158"/>
      <c r="M161" s="159" t="s">
        <v>1</v>
      </c>
      <c r="N161" s="160" t="s">
        <v>38</v>
      </c>
      <c r="P161" s="146">
        <f t="shared" si="11"/>
        <v>0</v>
      </c>
      <c r="Q161" s="146">
        <v>0</v>
      </c>
      <c r="R161" s="146">
        <f t="shared" si="12"/>
        <v>0</v>
      </c>
      <c r="S161" s="146">
        <v>0</v>
      </c>
      <c r="T161" s="147">
        <f t="shared" si="13"/>
        <v>0</v>
      </c>
      <c r="AR161" s="148" t="s">
        <v>249</v>
      </c>
      <c r="AT161" s="148" t="s">
        <v>179</v>
      </c>
      <c r="AU161" s="148" t="s">
        <v>138</v>
      </c>
      <c r="AY161" s="13" t="s">
        <v>131</v>
      </c>
      <c r="BE161" s="149">
        <f t="shared" si="14"/>
        <v>0</v>
      </c>
      <c r="BF161" s="149">
        <f t="shared" si="15"/>
        <v>0</v>
      </c>
      <c r="BG161" s="149">
        <f t="shared" si="16"/>
        <v>0</v>
      </c>
      <c r="BH161" s="149">
        <f t="shared" si="17"/>
        <v>0</v>
      </c>
      <c r="BI161" s="149">
        <f t="shared" si="18"/>
        <v>0</v>
      </c>
      <c r="BJ161" s="13" t="s">
        <v>138</v>
      </c>
      <c r="BK161" s="149">
        <f t="shared" si="19"/>
        <v>0</v>
      </c>
      <c r="BL161" s="13" t="s">
        <v>161</v>
      </c>
      <c r="BM161" s="148" t="s">
        <v>212</v>
      </c>
    </row>
    <row r="162" spans="2:65" s="1" customFormat="1" ht="33" customHeight="1">
      <c r="B162" s="135"/>
      <c r="C162" s="150" t="s">
        <v>7</v>
      </c>
      <c r="D162" s="150" t="s">
        <v>179</v>
      </c>
      <c r="E162" s="151" t="s">
        <v>704</v>
      </c>
      <c r="F162" s="152" t="s">
        <v>705</v>
      </c>
      <c r="G162" s="153" t="s">
        <v>215</v>
      </c>
      <c r="H162" s="154">
        <v>26</v>
      </c>
      <c r="I162" s="155"/>
      <c r="J162" s="156">
        <f t="shared" si="10"/>
        <v>0</v>
      </c>
      <c r="K162" s="157"/>
      <c r="L162" s="158"/>
      <c r="M162" s="159" t="s">
        <v>1</v>
      </c>
      <c r="N162" s="160" t="s">
        <v>38</v>
      </c>
      <c r="P162" s="146">
        <f t="shared" si="11"/>
        <v>0</v>
      </c>
      <c r="Q162" s="146">
        <v>0</v>
      </c>
      <c r="R162" s="146">
        <f t="shared" si="12"/>
        <v>0</v>
      </c>
      <c r="S162" s="146">
        <v>0</v>
      </c>
      <c r="T162" s="147">
        <f t="shared" si="13"/>
        <v>0</v>
      </c>
      <c r="AR162" s="148" t="s">
        <v>249</v>
      </c>
      <c r="AT162" s="148" t="s">
        <v>179</v>
      </c>
      <c r="AU162" s="148" t="s">
        <v>138</v>
      </c>
      <c r="AY162" s="13" t="s">
        <v>131</v>
      </c>
      <c r="BE162" s="149">
        <f t="shared" si="14"/>
        <v>0</v>
      </c>
      <c r="BF162" s="149">
        <f t="shared" si="15"/>
        <v>0</v>
      </c>
      <c r="BG162" s="149">
        <f t="shared" si="16"/>
        <v>0</v>
      </c>
      <c r="BH162" s="149">
        <f t="shared" si="17"/>
        <v>0</v>
      </c>
      <c r="BI162" s="149">
        <f t="shared" si="18"/>
        <v>0</v>
      </c>
      <c r="BJ162" s="13" t="s">
        <v>138</v>
      </c>
      <c r="BK162" s="149">
        <f t="shared" si="19"/>
        <v>0</v>
      </c>
      <c r="BL162" s="13" t="s">
        <v>161</v>
      </c>
      <c r="BM162" s="148" t="s">
        <v>216</v>
      </c>
    </row>
    <row r="163" spans="2:65" s="1" customFormat="1" ht="33" customHeight="1">
      <c r="B163" s="135"/>
      <c r="C163" s="150" t="s">
        <v>186</v>
      </c>
      <c r="D163" s="150" t="s">
        <v>179</v>
      </c>
      <c r="E163" s="151" t="s">
        <v>706</v>
      </c>
      <c r="F163" s="152" t="s">
        <v>707</v>
      </c>
      <c r="G163" s="153" t="s">
        <v>215</v>
      </c>
      <c r="H163" s="154">
        <v>4</v>
      </c>
      <c r="I163" s="155"/>
      <c r="J163" s="156">
        <f t="shared" si="10"/>
        <v>0</v>
      </c>
      <c r="K163" s="157"/>
      <c r="L163" s="158"/>
      <c r="M163" s="159" t="s">
        <v>1</v>
      </c>
      <c r="N163" s="160" t="s">
        <v>38</v>
      </c>
      <c r="P163" s="146">
        <f t="shared" si="11"/>
        <v>0</v>
      </c>
      <c r="Q163" s="146">
        <v>0</v>
      </c>
      <c r="R163" s="146">
        <f t="shared" si="12"/>
        <v>0</v>
      </c>
      <c r="S163" s="146">
        <v>0</v>
      </c>
      <c r="T163" s="147">
        <f t="shared" si="13"/>
        <v>0</v>
      </c>
      <c r="AR163" s="148" t="s">
        <v>249</v>
      </c>
      <c r="AT163" s="148" t="s">
        <v>179</v>
      </c>
      <c r="AU163" s="148" t="s">
        <v>138</v>
      </c>
      <c r="AY163" s="13" t="s">
        <v>131</v>
      </c>
      <c r="BE163" s="149">
        <f t="shared" si="14"/>
        <v>0</v>
      </c>
      <c r="BF163" s="149">
        <f t="shared" si="15"/>
        <v>0</v>
      </c>
      <c r="BG163" s="149">
        <f t="shared" si="16"/>
        <v>0</v>
      </c>
      <c r="BH163" s="149">
        <f t="shared" si="17"/>
        <v>0</v>
      </c>
      <c r="BI163" s="149">
        <f t="shared" si="18"/>
        <v>0</v>
      </c>
      <c r="BJ163" s="13" t="s">
        <v>138</v>
      </c>
      <c r="BK163" s="149">
        <f t="shared" si="19"/>
        <v>0</v>
      </c>
      <c r="BL163" s="13" t="s">
        <v>161</v>
      </c>
      <c r="BM163" s="148" t="s">
        <v>219</v>
      </c>
    </row>
    <row r="164" spans="2:65" s="1" customFormat="1" ht="33" customHeight="1">
      <c r="B164" s="135"/>
      <c r="C164" s="150" t="s">
        <v>223</v>
      </c>
      <c r="D164" s="150" t="s">
        <v>179</v>
      </c>
      <c r="E164" s="151" t="s">
        <v>708</v>
      </c>
      <c r="F164" s="152" t="s">
        <v>709</v>
      </c>
      <c r="G164" s="153" t="s">
        <v>215</v>
      </c>
      <c r="H164" s="154">
        <v>12</v>
      </c>
      <c r="I164" s="155"/>
      <c r="J164" s="156">
        <f t="shared" si="10"/>
        <v>0</v>
      </c>
      <c r="K164" s="157"/>
      <c r="L164" s="158"/>
      <c r="M164" s="159" t="s">
        <v>1</v>
      </c>
      <c r="N164" s="160" t="s">
        <v>38</v>
      </c>
      <c r="P164" s="146">
        <f t="shared" si="11"/>
        <v>0</v>
      </c>
      <c r="Q164" s="146">
        <v>0</v>
      </c>
      <c r="R164" s="146">
        <f t="shared" si="12"/>
        <v>0</v>
      </c>
      <c r="S164" s="146">
        <v>0</v>
      </c>
      <c r="T164" s="147">
        <f t="shared" si="13"/>
        <v>0</v>
      </c>
      <c r="AR164" s="148" t="s">
        <v>249</v>
      </c>
      <c r="AT164" s="148" t="s">
        <v>179</v>
      </c>
      <c r="AU164" s="148" t="s">
        <v>138</v>
      </c>
      <c r="AY164" s="13" t="s">
        <v>131</v>
      </c>
      <c r="BE164" s="149">
        <f t="shared" si="14"/>
        <v>0</v>
      </c>
      <c r="BF164" s="149">
        <f t="shared" si="15"/>
        <v>0</v>
      </c>
      <c r="BG164" s="149">
        <f t="shared" si="16"/>
        <v>0</v>
      </c>
      <c r="BH164" s="149">
        <f t="shared" si="17"/>
        <v>0</v>
      </c>
      <c r="BI164" s="149">
        <f t="shared" si="18"/>
        <v>0</v>
      </c>
      <c r="BJ164" s="13" t="s">
        <v>138</v>
      </c>
      <c r="BK164" s="149">
        <f t="shared" si="19"/>
        <v>0</v>
      </c>
      <c r="BL164" s="13" t="s">
        <v>161</v>
      </c>
      <c r="BM164" s="148" t="s">
        <v>222</v>
      </c>
    </row>
    <row r="165" spans="2:65" s="1" customFormat="1" ht="24.25" customHeight="1">
      <c r="B165" s="135"/>
      <c r="C165" s="136" t="s">
        <v>190</v>
      </c>
      <c r="D165" s="136" t="s">
        <v>133</v>
      </c>
      <c r="E165" s="137" t="s">
        <v>710</v>
      </c>
      <c r="F165" s="138" t="s">
        <v>711</v>
      </c>
      <c r="G165" s="139" t="s">
        <v>633</v>
      </c>
      <c r="H165" s="168"/>
      <c r="I165" s="141"/>
      <c r="J165" s="142">
        <f t="shared" si="10"/>
        <v>0</v>
      </c>
      <c r="K165" s="143"/>
      <c r="L165" s="28"/>
      <c r="M165" s="144" t="s">
        <v>1</v>
      </c>
      <c r="N165" s="145" t="s">
        <v>38</v>
      </c>
      <c r="P165" s="146">
        <f t="shared" si="11"/>
        <v>0</v>
      </c>
      <c r="Q165" s="146">
        <v>0</v>
      </c>
      <c r="R165" s="146">
        <f t="shared" si="12"/>
        <v>0</v>
      </c>
      <c r="S165" s="146">
        <v>0</v>
      </c>
      <c r="T165" s="147">
        <f t="shared" si="13"/>
        <v>0</v>
      </c>
      <c r="AR165" s="148" t="s">
        <v>161</v>
      </c>
      <c r="AT165" s="148" t="s">
        <v>133</v>
      </c>
      <c r="AU165" s="148" t="s">
        <v>138</v>
      </c>
      <c r="AY165" s="13" t="s">
        <v>131</v>
      </c>
      <c r="BE165" s="149">
        <f t="shared" si="14"/>
        <v>0</v>
      </c>
      <c r="BF165" s="149">
        <f t="shared" si="15"/>
        <v>0</v>
      </c>
      <c r="BG165" s="149">
        <f t="shared" si="16"/>
        <v>0</v>
      </c>
      <c r="BH165" s="149">
        <f t="shared" si="17"/>
        <v>0</v>
      </c>
      <c r="BI165" s="149">
        <f t="shared" si="18"/>
        <v>0</v>
      </c>
      <c r="BJ165" s="13" t="s">
        <v>138</v>
      </c>
      <c r="BK165" s="149">
        <f t="shared" si="19"/>
        <v>0</v>
      </c>
      <c r="BL165" s="13" t="s">
        <v>161</v>
      </c>
      <c r="BM165" s="148" t="s">
        <v>226</v>
      </c>
    </row>
    <row r="166" spans="2:65" s="11" customFormat="1" ht="22.75" customHeight="1">
      <c r="B166" s="123"/>
      <c r="D166" s="124" t="s">
        <v>71</v>
      </c>
      <c r="E166" s="133" t="s">
        <v>712</v>
      </c>
      <c r="F166" s="133" t="s">
        <v>713</v>
      </c>
      <c r="I166" s="126"/>
      <c r="J166" s="134">
        <f>BK166</f>
        <v>0</v>
      </c>
      <c r="L166" s="123"/>
      <c r="M166" s="128"/>
      <c r="P166" s="129">
        <f>SUM(P167:P191)</f>
        <v>0</v>
      </c>
      <c r="R166" s="129">
        <f>SUM(R167:R191)</f>
        <v>0</v>
      </c>
      <c r="T166" s="130">
        <f>SUM(T167:T191)</f>
        <v>0</v>
      </c>
      <c r="AR166" s="124" t="s">
        <v>138</v>
      </c>
      <c r="AT166" s="131" t="s">
        <v>71</v>
      </c>
      <c r="AU166" s="131" t="s">
        <v>79</v>
      </c>
      <c r="AY166" s="124" t="s">
        <v>131</v>
      </c>
      <c r="BK166" s="132">
        <f>SUM(BK167:BK191)</f>
        <v>0</v>
      </c>
    </row>
    <row r="167" spans="2:65" s="1" customFormat="1" ht="24.25" customHeight="1">
      <c r="B167" s="135"/>
      <c r="C167" s="136" t="s">
        <v>230</v>
      </c>
      <c r="D167" s="136" t="s">
        <v>133</v>
      </c>
      <c r="E167" s="137" t="s">
        <v>714</v>
      </c>
      <c r="F167" s="138" t="s">
        <v>715</v>
      </c>
      <c r="G167" s="139" t="s">
        <v>176</v>
      </c>
      <c r="H167" s="140">
        <v>1</v>
      </c>
      <c r="I167" s="141"/>
      <c r="J167" s="142">
        <f t="shared" ref="J167:J191" si="20">ROUND(I167*H167,2)</f>
        <v>0</v>
      </c>
      <c r="K167" s="143"/>
      <c r="L167" s="28"/>
      <c r="M167" s="144" t="s">
        <v>1</v>
      </c>
      <c r="N167" s="145" t="s">
        <v>38</v>
      </c>
      <c r="P167" s="146">
        <f t="shared" ref="P167:P191" si="21">O167*H167</f>
        <v>0</v>
      </c>
      <c r="Q167" s="146">
        <v>0</v>
      </c>
      <c r="R167" s="146">
        <f t="shared" ref="R167:R191" si="22">Q167*H167</f>
        <v>0</v>
      </c>
      <c r="S167" s="146">
        <v>0</v>
      </c>
      <c r="T167" s="147">
        <f t="shared" ref="T167:T191" si="23">S167*H167</f>
        <v>0</v>
      </c>
      <c r="AR167" s="148" t="s">
        <v>161</v>
      </c>
      <c r="AT167" s="148" t="s">
        <v>133</v>
      </c>
      <c r="AU167" s="148" t="s">
        <v>138</v>
      </c>
      <c r="AY167" s="13" t="s">
        <v>131</v>
      </c>
      <c r="BE167" s="149">
        <f t="shared" ref="BE167:BE191" si="24">IF(N167="základná",J167,0)</f>
        <v>0</v>
      </c>
      <c r="BF167" s="149">
        <f t="shared" ref="BF167:BF191" si="25">IF(N167="znížená",J167,0)</f>
        <v>0</v>
      </c>
      <c r="BG167" s="149">
        <f t="shared" ref="BG167:BG191" si="26">IF(N167="zákl. prenesená",J167,0)</f>
        <v>0</v>
      </c>
      <c r="BH167" s="149">
        <f t="shared" ref="BH167:BH191" si="27">IF(N167="zníž. prenesená",J167,0)</f>
        <v>0</v>
      </c>
      <c r="BI167" s="149">
        <f t="shared" ref="BI167:BI191" si="28">IF(N167="nulová",J167,0)</f>
        <v>0</v>
      </c>
      <c r="BJ167" s="13" t="s">
        <v>138</v>
      </c>
      <c r="BK167" s="149">
        <f t="shared" ref="BK167:BK191" si="29">ROUND(I167*H167,2)</f>
        <v>0</v>
      </c>
      <c r="BL167" s="13" t="s">
        <v>161</v>
      </c>
      <c r="BM167" s="148" t="s">
        <v>229</v>
      </c>
    </row>
    <row r="168" spans="2:65" s="1" customFormat="1" ht="16.5" customHeight="1">
      <c r="B168" s="135"/>
      <c r="C168" s="150" t="s">
        <v>193</v>
      </c>
      <c r="D168" s="150" t="s">
        <v>179</v>
      </c>
      <c r="E168" s="151" t="s">
        <v>716</v>
      </c>
      <c r="F168" s="152" t="s">
        <v>717</v>
      </c>
      <c r="G168" s="153" t="s">
        <v>176</v>
      </c>
      <c r="H168" s="154">
        <v>1</v>
      </c>
      <c r="I168" s="155"/>
      <c r="J168" s="156">
        <f t="shared" si="20"/>
        <v>0</v>
      </c>
      <c r="K168" s="157"/>
      <c r="L168" s="158"/>
      <c r="M168" s="159" t="s">
        <v>1</v>
      </c>
      <c r="N168" s="160" t="s">
        <v>38</v>
      </c>
      <c r="P168" s="146">
        <f t="shared" si="21"/>
        <v>0</v>
      </c>
      <c r="Q168" s="146">
        <v>0</v>
      </c>
      <c r="R168" s="146">
        <f t="shared" si="22"/>
        <v>0</v>
      </c>
      <c r="S168" s="146">
        <v>0</v>
      </c>
      <c r="T168" s="147">
        <f t="shared" si="23"/>
        <v>0</v>
      </c>
      <c r="AR168" s="148" t="s">
        <v>249</v>
      </c>
      <c r="AT168" s="148" t="s">
        <v>179</v>
      </c>
      <c r="AU168" s="148" t="s">
        <v>138</v>
      </c>
      <c r="AY168" s="13" t="s">
        <v>131</v>
      </c>
      <c r="BE168" s="149">
        <f t="shared" si="24"/>
        <v>0</v>
      </c>
      <c r="BF168" s="149">
        <f t="shared" si="25"/>
        <v>0</v>
      </c>
      <c r="BG168" s="149">
        <f t="shared" si="26"/>
        <v>0</v>
      </c>
      <c r="BH168" s="149">
        <f t="shared" si="27"/>
        <v>0</v>
      </c>
      <c r="BI168" s="149">
        <f t="shared" si="28"/>
        <v>0</v>
      </c>
      <c r="BJ168" s="13" t="s">
        <v>138</v>
      </c>
      <c r="BK168" s="149">
        <f t="shared" si="29"/>
        <v>0</v>
      </c>
      <c r="BL168" s="13" t="s">
        <v>161</v>
      </c>
      <c r="BM168" s="148" t="s">
        <v>233</v>
      </c>
    </row>
    <row r="169" spans="2:65" s="1" customFormat="1" ht="16.5" customHeight="1">
      <c r="B169" s="135"/>
      <c r="C169" s="150" t="s">
        <v>237</v>
      </c>
      <c r="D169" s="150" t="s">
        <v>179</v>
      </c>
      <c r="E169" s="151" t="s">
        <v>718</v>
      </c>
      <c r="F169" s="152" t="s">
        <v>719</v>
      </c>
      <c r="G169" s="153" t="s">
        <v>176</v>
      </c>
      <c r="H169" s="154">
        <v>1</v>
      </c>
      <c r="I169" s="155"/>
      <c r="J169" s="156">
        <f t="shared" si="20"/>
        <v>0</v>
      </c>
      <c r="K169" s="157"/>
      <c r="L169" s="158"/>
      <c r="M169" s="159" t="s">
        <v>1</v>
      </c>
      <c r="N169" s="160" t="s">
        <v>38</v>
      </c>
      <c r="P169" s="146">
        <f t="shared" si="21"/>
        <v>0</v>
      </c>
      <c r="Q169" s="146">
        <v>0</v>
      </c>
      <c r="R169" s="146">
        <f t="shared" si="22"/>
        <v>0</v>
      </c>
      <c r="S169" s="146">
        <v>0</v>
      </c>
      <c r="T169" s="147">
        <f t="shared" si="23"/>
        <v>0</v>
      </c>
      <c r="AR169" s="148" t="s">
        <v>249</v>
      </c>
      <c r="AT169" s="148" t="s">
        <v>179</v>
      </c>
      <c r="AU169" s="148" t="s">
        <v>138</v>
      </c>
      <c r="AY169" s="13" t="s">
        <v>131</v>
      </c>
      <c r="BE169" s="149">
        <f t="shared" si="24"/>
        <v>0</v>
      </c>
      <c r="BF169" s="149">
        <f t="shared" si="25"/>
        <v>0</v>
      </c>
      <c r="BG169" s="149">
        <f t="shared" si="26"/>
        <v>0</v>
      </c>
      <c r="BH169" s="149">
        <f t="shared" si="27"/>
        <v>0</v>
      </c>
      <c r="BI169" s="149">
        <f t="shared" si="28"/>
        <v>0</v>
      </c>
      <c r="BJ169" s="13" t="s">
        <v>138</v>
      </c>
      <c r="BK169" s="149">
        <f t="shared" si="29"/>
        <v>0</v>
      </c>
      <c r="BL169" s="13" t="s">
        <v>161</v>
      </c>
      <c r="BM169" s="148" t="s">
        <v>236</v>
      </c>
    </row>
    <row r="170" spans="2:65" s="1" customFormat="1" ht="16.5" customHeight="1">
      <c r="B170" s="135"/>
      <c r="C170" s="150" t="s">
        <v>241</v>
      </c>
      <c r="D170" s="150" t="s">
        <v>179</v>
      </c>
      <c r="E170" s="151" t="s">
        <v>720</v>
      </c>
      <c r="F170" s="152" t="s">
        <v>721</v>
      </c>
      <c r="G170" s="153" t="s">
        <v>176</v>
      </c>
      <c r="H170" s="154">
        <v>3</v>
      </c>
      <c r="I170" s="155"/>
      <c r="J170" s="156">
        <f t="shared" si="20"/>
        <v>0</v>
      </c>
      <c r="K170" s="157"/>
      <c r="L170" s="158"/>
      <c r="M170" s="159" t="s">
        <v>1</v>
      </c>
      <c r="N170" s="160" t="s">
        <v>38</v>
      </c>
      <c r="P170" s="146">
        <f t="shared" si="21"/>
        <v>0</v>
      </c>
      <c r="Q170" s="146">
        <v>0</v>
      </c>
      <c r="R170" s="146">
        <f t="shared" si="22"/>
        <v>0</v>
      </c>
      <c r="S170" s="146">
        <v>0</v>
      </c>
      <c r="T170" s="147">
        <f t="shared" si="23"/>
        <v>0</v>
      </c>
      <c r="AR170" s="148" t="s">
        <v>249</v>
      </c>
      <c r="AT170" s="148" t="s">
        <v>179</v>
      </c>
      <c r="AU170" s="148" t="s">
        <v>138</v>
      </c>
      <c r="AY170" s="13" t="s">
        <v>131</v>
      </c>
      <c r="BE170" s="149">
        <f t="shared" si="24"/>
        <v>0</v>
      </c>
      <c r="BF170" s="149">
        <f t="shared" si="25"/>
        <v>0</v>
      </c>
      <c r="BG170" s="149">
        <f t="shared" si="26"/>
        <v>0</v>
      </c>
      <c r="BH170" s="149">
        <f t="shared" si="27"/>
        <v>0</v>
      </c>
      <c r="BI170" s="149">
        <f t="shared" si="28"/>
        <v>0</v>
      </c>
      <c r="BJ170" s="13" t="s">
        <v>138</v>
      </c>
      <c r="BK170" s="149">
        <f t="shared" si="29"/>
        <v>0</v>
      </c>
      <c r="BL170" s="13" t="s">
        <v>161</v>
      </c>
      <c r="BM170" s="148" t="s">
        <v>240</v>
      </c>
    </row>
    <row r="171" spans="2:65" s="1" customFormat="1" ht="16.5" customHeight="1">
      <c r="B171" s="135"/>
      <c r="C171" s="150" t="s">
        <v>245</v>
      </c>
      <c r="D171" s="150" t="s">
        <v>179</v>
      </c>
      <c r="E171" s="151" t="s">
        <v>722</v>
      </c>
      <c r="F171" s="152" t="s">
        <v>723</v>
      </c>
      <c r="G171" s="153" t="s">
        <v>176</v>
      </c>
      <c r="H171" s="154">
        <v>1</v>
      </c>
      <c r="I171" s="155"/>
      <c r="J171" s="156">
        <f t="shared" si="20"/>
        <v>0</v>
      </c>
      <c r="K171" s="157"/>
      <c r="L171" s="158"/>
      <c r="M171" s="159" t="s">
        <v>1</v>
      </c>
      <c r="N171" s="160" t="s">
        <v>38</v>
      </c>
      <c r="P171" s="146">
        <f t="shared" si="21"/>
        <v>0</v>
      </c>
      <c r="Q171" s="146">
        <v>0</v>
      </c>
      <c r="R171" s="146">
        <f t="shared" si="22"/>
        <v>0</v>
      </c>
      <c r="S171" s="146">
        <v>0</v>
      </c>
      <c r="T171" s="147">
        <f t="shared" si="23"/>
        <v>0</v>
      </c>
      <c r="AR171" s="148" t="s">
        <v>249</v>
      </c>
      <c r="AT171" s="148" t="s">
        <v>179</v>
      </c>
      <c r="AU171" s="148" t="s">
        <v>138</v>
      </c>
      <c r="AY171" s="13" t="s">
        <v>131</v>
      </c>
      <c r="BE171" s="149">
        <f t="shared" si="24"/>
        <v>0</v>
      </c>
      <c r="BF171" s="149">
        <f t="shared" si="25"/>
        <v>0</v>
      </c>
      <c r="BG171" s="149">
        <f t="shared" si="26"/>
        <v>0</v>
      </c>
      <c r="BH171" s="149">
        <f t="shared" si="27"/>
        <v>0</v>
      </c>
      <c r="BI171" s="149">
        <f t="shared" si="28"/>
        <v>0</v>
      </c>
      <c r="BJ171" s="13" t="s">
        <v>138</v>
      </c>
      <c r="BK171" s="149">
        <f t="shared" si="29"/>
        <v>0</v>
      </c>
      <c r="BL171" s="13" t="s">
        <v>161</v>
      </c>
      <c r="BM171" s="148" t="s">
        <v>244</v>
      </c>
    </row>
    <row r="172" spans="2:65" s="1" customFormat="1" ht="24.25" customHeight="1">
      <c r="B172" s="135"/>
      <c r="C172" s="136" t="s">
        <v>249</v>
      </c>
      <c r="D172" s="136" t="s">
        <v>133</v>
      </c>
      <c r="E172" s="137" t="s">
        <v>724</v>
      </c>
      <c r="F172" s="138" t="s">
        <v>725</v>
      </c>
      <c r="G172" s="139" t="s">
        <v>176</v>
      </c>
      <c r="H172" s="140">
        <v>1</v>
      </c>
      <c r="I172" s="141"/>
      <c r="J172" s="142">
        <f t="shared" si="20"/>
        <v>0</v>
      </c>
      <c r="K172" s="143"/>
      <c r="L172" s="28"/>
      <c r="M172" s="144" t="s">
        <v>1</v>
      </c>
      <c r="N172" s="145" t="s">
        <v>38</v>
      </c>
      <c r="P172" s="146">
        <f t="shared" si="21"/>
        <v>0</v>
      </c>
      <c r="Q172" s="146">
        <v>0</v>
      </c>
      <c r="R172" s="146">
        <f t="shared" si="22"/>
        <v>0</v>
      </c>
      <c r="S172" s="146">
        <v>0</v>
      </c>
      <c r="T172" s="147">
        <f t="shared" si="23"/>
        <v>0</v>
      </c>
      <c r="AR172" s="148" t="s">
        <v>161</v>
      </c>
      <c r="AT172" s="148" t="s">
        <v>133</v>
      </c>
      <c r="AU172" s="148" t="s">
        <v>138</v>
      </c>
      <c r="AY172" s="13" t="s">
        <v>131</v>
      </c>
      <c r="BE172" s="149">
        <f t="shared" si="24"/>
        <v>0</v>
      </c>
      <c r="BF172" s="149">
        <f t="shared" si="25"/>
        <v>0</v>
      </c>
      <c r="BG172" s="149">
        <f t="shared" si="26"/>
        <v>0</v>
      </c>
      <c r="BH172" s="149">
        <f t="shared" si="27"/>
        <v>0</v>
      </c>
      <c r="BI172" s="149">
        <f t="shared" si="28"/>
        <v>0</v>
      </c>
      <c r="BJ172" s="13" t="s">
        <v>138</v>
      </c>
      <c r="BK172" s="149">
        <f t="shared" si="29"/>
        <v>0</v>
      </c>
      <c r="BL172" s="13" t="s">
        <v>161</v>
      </c>
      <c r="BM172" s="148" t="s">
        <v>248</v>
      </c>
    </row>
    <row r="173" spans="2:65" s="1" customFormat="1" ht="24.25" customHeight="1">
      <c r="B173" s="135"/>
      <c r="C173" s="150" t="s">
        <v>253</v>
      </c>
      <c r="D173" s="150" t="s">
        <v>179</v>
      </c>
      <c r="E173" s="151" t="s">
        <v>726</v>
      </c>
      <c r="F173" s="152" t="s">
        <v>727</v>
      </c>
      <c r="G173" s="153" t="s">
        <v>176</v>
      </c>
      <c r="H173" s="154">
        <v>1</v>
      </c>
      <c r="I173" s="155"/>
      <c r="J173" s="156">
        <f t="shared" si="20"/>
        <v>0</v>
      </c>
      <c r="K173" s="157"/>
      <c r="L173" s="158"/>
      <c r="M173" s="159" t="s">
        <v>1</v>
      </c>
      <c r="N173" s="160" t="s">
        <v>38</v>
      </c>
      <c r="P173" s="146">
        <f t="shared" si="21"/>
        <v>0</v>
      </c>
      <c r="Q173" s="146">
        <v>0</v>
      </c>
      <c r="R173" s="146">
        <f t="shared" si="22"/>
        <v>0</v>
      </c>
      <c r="S173" s="146">
        <v>0</v>
      </c>
      <c r="T173" s="147">
        <f t="shared" si="23"/>
        <v>0</v>
      </c>
      <c r="AR173" s="148" t="s">
        <v>249</v>
      </c>
      <c r="AT173" s="148" t="s">
        <v>179</v>
      </c>
      <c r="AU173" s="148" t="s">
        <v>138</v>
      </c>
      <c r="AY173" s="13" t="s">
        <v>131</v>
      </c>
      <c r="BE173" s="149">
        <f t="shared" si="24"/>
        <v>0</v>
      </c>
      <c r="BF173" s="149">
        <f t="shared" si="25"/>
        <v>0</v>
      </c>
      <c r="BG173" s="149">
        <f t="shared" si="26"/>
        <v>0</v>
      </c>
      <c r="BH173" s="149">
        <f t="shared" si="27"/>
        <v>0</v>
      </c>
      <c r="BI173" s="149">
        <f t="shared" si="28"/>
        <v>0</v>
      </c>
      <c r="BJ173" s="13" t="s">
        <v>138</v>
      </c>
      <c r="BK173" s="149">
        <f t="shared" si="29"/>
        <v>0</v>
      </c>
      <c r="BL173" s="13" t="s">
        <v>161</v>
      </c>
      <c r="BM173" s="148" t="s">
        <v>252</v>
      </c>
    </row>
    <row r="174" spans="2:65" s="1" customFormat="1" ht="16.5" customHeight="1">
      <c r="B174" s="135"/>
      <c r="C174" s="150" t="s">
        <v>257</v>
      </c>
      <c r="D174" s="150" t="s">
        <v>179</v>
      </c>
      <c r="E174" s="151" t="s">
        <v>728</v>
      </c>
      <c r="F174" s="152" t="s">
        <v>729</v>
      </c>
      <c r="G174" s="153" t="s">
        <v>176</v>
      </c>
      <c r="H174" s="154">
        <v>1</v>
      </c>
      <c r="I174" s="155"/>
      <c r="J174" s="156">
        <f t="shared" si="20"/>
        <v>0</v>
      </c>
      <c r="K174" s="157"/>
      <c r="L174" s="158"/>
      <c r="M174" s="159" t="s">
        <v>1</v>
      </c>
      <c r="N174" s="160" t="s">
        <v>38</v>
      </c>
      <c r="P174" s="146">
        <f t="shared" si="21"/>
        <v>0</v>
      </c>
      <c r="Q174" s="146">
        <v>0</v>
      </c>
      <c r="R174" s="146">
        <f t="shared" si="22"/>
        <v>0</v>
      </c>
      <c r="S174" s="146">
        <v>0</v>
      </c>
      <c r="T174" s="147">
        <f t="shared" si="23"/>
        <v>0</v>
      </c>
      <c r="AR174" s="148" t="s">
        <v>249</v>
      </c>
      <c r="AT174" s="148" t="s">
        <v>179</v>
      </c>
      <c r="AU174" s="148" t="s">
        <v>138</v>
      </c>
      <c r="AY174" s="13" t="s">
        <v>131</v>
      </c>
      <c r="BE174" s="149">
        <f t="shared" si="24"/>
        <v>0</v>
      </c>
      <c r="BF174" s="149">
        <f t="shared" si="25"/>
        <v>0</v>
      </c>
      <c r="BG174" s="149">
        <f t="shared" si="26"/>
        <v>0</v>
      </c>
      <c r="BH174" s="149">
        <f t="shared" si="27"/>
        <v>0</v>
      </c>
      <c r="BI174" s="149">
        <f t="shared" si="28"/>
        <v>0</v>
      </c>
      <c r="BJ174" s="13" t="s">
        <v>138</v>
      </c>
      <c r="BK174" s="149">
        <f t="shared" si="29"/>
        <v>0</v>
      </c>
      <c r="BL174" s="13" t="s">
        <v>161</v>
      </c>
      <c r="BM174" s="148" t="s">
        <v>386</v>
      </c>
    </row>
    <row r="175" spans="2:65" s="1" customFormat="1" ht="24.25" customHeight="1">
      <c r="B175" s="135"/>
      <c r="C175" s="136" t="s">
        <v>261</v>
      </c>
      <c r="D175" s="136" t="s">
        <v>133</v>
      </c>
      <c r="E175" s="137" t="s">
        <v>730</v>
      </c>
      <c r="F175" s="138" t="s">
        <v>731</v>
      </c>
      <c r="G175" s="139" t="s">
        <v>176</v>
      </c>
      <c r="H175" s="140">
        <v>1</v>
      </c>
      <c r="I175" s="141"/>
      <c r="J175" s="142">
        <f t="shared" si="20"/>
        <v>0</v>
      </c>
      <c r="K175" s="143"/>
      <c r="L175" s="28"/>
      <c r="M175" s="144" t="s">
        <v>1</v>
      </c>
      <c r="N175" s="145" t="s">
        <v>38</v>
      </c>
      <c r="P175" s="146">
        <f t="shared" si="21"/>
        <v>0</v>
      </c>
      <c r="Q175" s="146">
        <v>0</v>
      </c>
      <c r="R175" s="146">
        <f t="shared" si="22"/>
        <v>0</v>
      </c>
      <c r="S175" s="146">
        <v>0</v>
      </c>
      <c r="T175" s="147">
        <f t="shared" si="23"/>
        <v>0</v>
      </c>
      <c r="AR175" s="148" t="s">
        <v>161</v>
      </c>
      <c r="AT175" s="148" t="s">
        <v>133</v>
      </c>
      <c r="AU175" s="148" t="s">
        <v>138</v>
      </c>
      <c r="AY175" s="13" t="s">
        <v>131</v>
      </c>
      <c r="BE175" s="149">
        <f t="shared" si="24"/>
        <v>0</v>
      </c>
      <c r="BF175" s="149">
        <f t="shared" si="25"/>
        <v>0</v>
      </c>
      <c r="BG175" s="149">
        <f t="shared" si="26"/>
        <v>0</v>
      </c>
      <c r="BH175" s="149">
        <f t="shared" si="27"/>
        <v>0</v>
      </c>
      <c r="BI175" s="149">
        <f t="shared" si="28"/>
        <v>0</v>
      </c>
      <c r="BJ175" s="13" t="s">
        <v>138</v>
      </c>
      <c r="BK175" s="149">
        <f t="shared" si="29"/>
        <v>0</v>
      </c>
      <c r="BL175" s="13" t="s">
        <v>161</v>
      </c>
      <c r="BM175" s="148" t="s">
        <v>256</v>
      </c>
    </row>
    <row r="176" spans="2:65" s="1" customFormat="1" ht="24.25" customHeight="1">
      <c r="B176" s="135"/>
      <c r="C176" s="150" t="s">
        <v>197</v>
      </c>
      <c r="D176" s="150" t="s">
        <v>179</v>
      </c>
      <c r="E176" s="151" t="s">
        <v>732</v>
      </c>
      <c r="F176" s="152" t="s">
        <v>733</v>
      </c>
      <c r="G176" s="153" t="s">
        <v>176</v>
      </c>
      <c r="H176" s="154">
        <v>1</v>
      </c>
      <c r="I176" s="155"/>
      <c r="J176" s="156">
        <f t="shared" si="20"/>
        <v>0</v>
      </c>
      <c r="K176" s="157"/>
      <c r="L176" s="158"/>
      <c r="M176" s="159" t="s">
        <v>1</v>
      </c>
      <c r="N176" s="160" t="s">
        <v>38</v>
      </c>
      <c r="P176" s="146">
        <f t="shared" si="21"/>
        <v>0</v>
      </c>
      <c r="Q176" s="146">
        <v>0</v>
      </c>
      <c r="R176" s="146">
        <f t="shared" si="22"/>
        <v>0</v>
      </c>
      <c r="S176" s="146">
        <v>0</v>
      </c>
      <c r="T176" s="147">
        <f t="shared" si="23"/>
        <v>0</v>
      </c>
      <c r="AR176" s="148" t="s">
        <v>249</v>
      </c>
      <c r="AT176" s="148" t="s">
        <v>179</v>
      </c>
      <c r="AU176" s="148" t="s">
        <v>138</v>
      </c>
      <c r="AY176" s="13" t="s">
        <v>131</v>
      </c>
      <c r="BE176" s="149">
        <f t="shared" si="24"/>
        <v>0</v>
      </c>
      <c r="BF176" s="149">
        <f t="shared" si="25"/>
        <v>0</v>
      </c>
      <c r="BG176" s="149">
        <f t="shared" si="26"/>
        <v>0</v>
      </c>
      <c r="BH176" s="149">
        <f t="shared" si="27"/>
        <v>0</v>
      </c>
      <c r="BI176" s="149">
        <f t="shared" si="28"/>
        <v>0</v>
      </c>
      <c r="BJ176" s="13" t="s">
        <v>138</v>
      </c>
      <c r="BK176" s="149">
        <f t="shared" si="29"/>
        <v>0</v>
      </c>
      <c r="BL176" s="13" t="s">
        <v>161</v>
      </c>
      <c r="BM176" s="148" t="s">
        <v>260</v>
      </c>
    </row>
    <row r="177" spans="2:65" s="1" customFormat="1" ht="37.75" customHeight="1">
      <c r="B177" s="135"/>
      <c r="C177" s="150" t="s">
        <v>269</v>
      </c>
      <c r="D177" s="150" t="s">
        <v>179</v>
      </c>
      <c r="E177" s="151" t="s">
        <v>734</v>
      </c>
      <c r="F177" s="152" t="s">
        <v>735</v>
      </c>
      <c r="G177" s="153" t="s">
        <v>176</v>
      </c>
      <c r="H177" s="154">
        <v>1</v>
      </c>
      <c r="I177" s="155"/>
      <c r="J177" s="156">
        <f t="shared" si="20"/>
        <v>0</v>
      </c>
      <c r="K177" s="157"/>
      <c r="L177" s="158"/>
      <c r="M177" s="159" t="s">
        <v>1</v>
      </c>
      <c r="N177" s="160" t="s">
        <v>38</v>
      </c>
      <c r="P177" s="146">
        <f t="shared" si="21"/>
        <v>0</v>
      </c>
      <c r="Q177" s="146">
        <v>0</v>
      </c>
      <c r="R177" s="146">
        <f t="shared" si="22"/>
        <v>0</v>
      </c>
      <c r="S177" s="146">
        <v>0</v>
      </c>
      <c r="T177" s="147">
        <f t="shared" si="23"/>
        <v>0</v>
      </c>
      <c r="AR177" s="148" t="s">
        <v>249</v>
      </c>
      <c r="AT177" s="148" t="s">
        <v>179</v>
      </c>
      <c r="AU177" s="148" t="s">
        <v>138</v>
      </c>
      <c r="AY177" s="13" t="s">
        <v>131</v>
      </c>
      <c r="BE177" s="149">
        <f t="shared" si="24"/>
        <v>0</v>
      </c>
      <c r="BF177" s="149">
        <f t="shared" si="25"/>
        <v>0</v>
      </c>
      <c r="BG177" s="149">
        <f t="shared" si="26"/>
        <v>0</v>
      </c>
      <c r="BH177" s="149">
        <f t="shared" si="27"/>
        <v>0</v>
      </c>
      <c r="BI177" s="149">
        <f t="shared" si="28"/>
        <v>0</v>
      </c>
      <c r="BJ177" s="13" t="s">
        <v>138</v>
      </c>
      <c r="BK177" s="149">
        <f t="shared" si="29"/>
        <v>0</v>
      </c>
      <c r="BL177" s="13" t="s">
        <v>161</v>
      </c>
      <c r="BM177" s="148" t="s">
        <v>264</v>
      </c>
    </row>
    <row r="178" spans="2:65" s="1" customFormat="1" ht="24.25" customHeight="1">
      <c r="B178" s="135"/>
      <c r="C178" s="150" t="s">
        <v>201</v>
      </c>
      <c r="D178" s="150" t="s">
        <v>179</v>
      </c>
      <c r="E178" s="151" t="s">
        <v>736</v>
      </c>
      <c r="F178" s="152" t="s">
        <v>737</v>
      </c>
      <c r="G178" s="153" t="s">
        <v>176</v>
      </c>
      <c r="H178" s="154">
        <v>1</v>
      </c>
      <c r="I178" s="155"/>
      <c r="J178" s="156">
        <f t="shared" si="20"/>
        <v>0</v>
      </c>
      <c r="K178" s="157"/>
      <c r="L178" s="158"/>
      <c r="M178" s="159" t="s">
        <v>1</v>
      </c>
      <c r="N178" s="160" t="s">
        <v>38</v>
      </c>
      <c r="P178" s="146">
        <f t="shared" si="21"/>
        <v>0</v>
      </c>
      <c r="Q178" s="146">
        <v>0</v>
      </c>
      <c r="R178" s="146">
        <f t="shared" si="22"/>
        <v>0</v>
      </c>
      <c r="S178" s="146">
        <v>0</v>
      </c>
      <c r="T178" s="147">
        <f t="shared" si="23"/>
        <v>0</v>
      </c>
      <c r="AR178" s="148" t="s">
        <v>249</v>
      </c>
      <c r="AT178" s="148" t="s">
        <v>179</v>
      </c>
      <c r="AU178" s="148" t="s">
        <v>138</v>
      </c>
      <c r="AY178" s="13" t="s">
        <v>131</v>
      </c>
      <c r="BE178" s="149">
        <f t="shared" si="24"/>
        <v>0</v>
      </c>
      <c r="BF178" s="149">
        <f t="shared" si="25"/>
        <v>0</v>
      </c>
      <c r="BG178" s="149">
        <f t="shared" si="26"/>
        <v>0</v>
      </c>
      <c r="BH178" s="149">
        <f t="shared" si="27"/>
        <v>0</v>
      </c>
      <c r="BI178" s="149">
        <f t="shared" si="28"/>
        <v>0</v>
      </c>
      <c r="BJ178" s="13" t="s">
        <v>138</v>
      </c>
      <c r="BK178" s="149">
        <f t="shared" si="29"/>
        <v>0</v>
      </c>
      <c r="BL178" s="13" t="s">
        <v>161</v>
      </c>
      <c r="BM178" s="148" t="s">
        <v>268</v>
      </c>
    </row>
    <row r="179" spans="2:65" s="1" customFormat="1" ht="37.75" customHeight="1">
      <c r="B179" s="135"/>
      <c r="C179" s="136" t="s">
        <v>276</v>
      </c>
      <c r="D179" s="136" t="s">
        <v>133</v>
      </c>
      <c r="E179" s="137" t="s">
        <v>738</v>
      </c>
      <c r="F179" s="138" t="s">
        <v>739</v>
      </c>
      <c r="G179" s="139" t="s">
        <v>176</v>
      </c>
      <c r="H179" s="140">
        <v>1</v>
      </c>
      <c r="I179" s="141"/>
      <c r="J179" s="142">
        <f t="shared" si="20"/>
        <v>0</v>
      </c>
      <c r="K179" s="143"/>
      <c r="L179" s="28"/>
      <c r="M179" s="144" t="s">
        <v>1</v>
      </c>
      <c r="N179" s="145" t="s">
        <v>38</v>
      </c>
      <c r="P179" s="146">
        <f t="shared" si="21"/>
        <v>0</v>
      </c>
      <c r="Q179" s="146">
        <v>0</v>
      </c>
      <c r="R179" s="146">
        <f t="shared" si="22"/>
        <v>0</v>
      </c>
      <c r="S179" s="146">
        <v>0</v>
      </c>
      <c r="T179" s="147">
        <f t="shared" si="23"/>
        <v>0</v>
      </c>
      <c r="AR179" s="148" t="s">
        <v>161</v>
      </c>
      <c r="AT179" s="148" t="s">
        <v>133</v>
      </c>
      <c r="AU179" s="148" t="s">
        <v>138</v>
      </c>
      <c r="AY179" s="13" t="s">
        <v>131</v>
      </c>
      <c r="BE179" s="149">
        <f t="shared" si="24"/>
        <v>0</v>
      </c>
      <c r="BF179" s="149">
        <f t="shared" si="25"/>
        <v>0</v>
      </c>
      <c r="BG179" s="149">
        <f t="shared" si="26"/>
        <v>0</v>
      </c>
      <c r="BH179" s="149">
        <f t="shared" si="27"/>
        <v>0</v>
      </c>
      <c r="BI179" s="149">
        <f t="shared" si="28"/>
        <v>0</v>
      </c>
      <c r="BJ179" s="13" t="s">
        <v>138</v>
      </c>
      <c r="BK179" s="149">
        <f t="shared" si="29"/>
        <v>0</v>
      </c>
      <c r="BL179" s="13" t="s">
        <v>161</v>
      </c>
      <c r="BM179" s="148" t="s">
        <v>272</v>
      </c>
    </row>
    <row r="180" spans="2:65" s="1" customFormat="1" ht="24.25" customHeight="1">
      <c r="B180" s="135"/>
      <c r="C180" s="150" t="s">
        <v>205</v>
      </c>
      <c r="D180" s="150" t="s">
        <v>179</v>
      </c>
      <c r="E180" s="151" t="s">
        <v>740</v>
      </c>
      <c r="F180" s="152" t="s">
        <v>741</v>
      </c>
      <c r="G180" s="153" t="s">
        <v>176</v>
      </c>
      <c r="H180" s="154">
        <v>1</v>
      </c>
      <c r="I180" s="155"/>
      <c r="J180" s="156">
        <f t="shared" si="20"/>
        <v>0</v>
      </c>
      <c r="K180" s="157"/>
      <c r="L180" s="158"/>
      <c r="M180" s="159" t="s">
        <v>1</v>
      </c>
      <c r="N180" s="160" t="s">
        <v>38</v>
      </c>
      <c r="P180" s="146">
        <f t="shared" si="21"/>
        <v>0</v>
      </c>
      <c r="Q180" s="146">
        <v>0</v>
      </c>
      <c r="R180" s="146">
        <f t="shared" si="22"/>
        <v>0</v>
      </c>
      <c r="S180" s="146">
        <v>0</v>
      </c>
      <c r="T180" s="147">
        <f t="shared" si="23"/>
        <v>0</v>
      </c>
      <c r="AR180" s="148" t="s">
        <v>249</v>
      </c>
      <c r="AT180" s="148" t="s">
        <v>179</v>
      </c>
      <c r="AU180" s="148" t="s">
        <v>138</v>
      </c>
      <c r="AY180" s="13" t="s">
        <v>131</v>
      </c>
      <c r="BE180" s="149">
        <f t="shared" si="24"/>
        <v>0</v>
      </c>
      <c r="BF180" s="149">
        <f t="shared" si="25"/>
        <v>0</v>
      </c>
      <c r="BG180" s="149">
        <f t="shared" si="26"/>
        <v>0</v>
      </c>
      <c r="BH180" s="149">
        <f t="shared" si="27"/>
        <v>0</v>
      </c>
      <c r="BI180" s="149">
        <f t="shared" si="28"/>
        <v>0</v>
      </c>
      <c r="BJ180" s="13" t="s">
        <v>138</v>
      </c>
      <c r="BK180" s="149">
        <f t="shared" si="29"/>
        <v>0</v>
      </c>
      <c r="BL180" s="13" t="s">
        <v>161</v>
      </c>
      <c r="BM180" s="148" t="s">
        <v>275</v>
      </c>
    </row>
    <row r="181" spans="2:65" s="1" customFormat="1" ht="16.5" customHeight="1">
      <c r="B181" s="135"/>
      <c r="C181" s="150" t="s">
        <v>283</v>
      </c>
      <c r="D181" s="150" t="s">
        <v>179</v>
      </c>
      <c r="E181" s="151" t="s">
        <v>728</v>
      </c>
      <c r="F181" s="152" t="s">
        <v>729</v>
      </c>
      <c r="G181" s="153" t="s">
        <v>176</v>
      </c>
      <c r="H181" s="154">
        <v>1</v>
      </c>
      <c r="I181" s="155"/>
      <c r="J181" s="156">
        <f t="shared" si="20"/>
        <v>0</v>
      </c>
      <c r="K181" s="157"/>
      <c r="L181" s="158"/>
      <c r="M181" s="159" t="s">
        <v>1</v>
      </c>
      <c r="N181" s="160" t="s">
        <v>38</v>
      </c>
      <c r="P181" s="146">
        <f t="shared" si="21"/>
        <v>0</v>
      </c>
      <c r="Q181" s="146">
        <v>0</v>
      </c>
      <c r="R181" s="146">
        <f t="shared" si="22"/>
        <v>0</v>
      </c>
      <c r="S181" s="146">
        <v>0</v>
      </c>
      <c r="T181" s="147">
        <f t="shared" si="23"/>
        <v>0</v>
      </c>
      <c r="AR181" s="148" t="s">
        <v>249</v>
      </c>
      <c r="AT181" s="148" t="s">
        <v>179</v>
      </c>
      <c r="AU181" s="148" t="s">
        <v>138</v>
      </c>
      <c r="AY181" s="13" t="s">
        <v>131</v>
      </c>
      <c r="BE181" s="149">
        <f t="shared" si="24"/>
        <v>0</v>
      </c>
      <c r="BF181" s="149">
        <f t="shared" si="25"/>
        <v>0</v>
      </c>
      <c r="BG181" s="149">
        <f t="shared" si="26"/>
        <v>0</v>
      </c>
      <c r="BH181" s="149">
        <f t="shared" si="27"/>
        <v>0</v>
      </c>
      <c r="BI181" s="149">
        <f t="shared" si="28"/>
        <v>0</v>
      </c>
      <c r="BJ181" s="13" t="s">
        <v>138</v>
      </c>
      <c r="BK181" s="149">
        <f t="shared" si="29"/>
        <v>0</v>
      </c>
      <c r="BL181" s="13" t="s">
        <v>161</v>
      </c>
      <c r="BM181" s="148" t="s">
        <v>279</v>
      </c>
    </row>
    <row r="182" spans="2:65" s="1" customFormat="1" ht="24.25" customHeight="1">
      <c r="B182" s="135"/>
      <c r="C182" s="136" t="s">
        <v>208</v>
      </c>
      <c r="D182" s="136" t="s">
        <v>133</v>
      </c>
      <c r="E182" s="137" t="s">
        <v>742</v>
      </c>
      <c r="F182" s="138" t="s">
        <v>743</v>
      </c>
      <c r="G182" s="139" t="s">
        <v>176</v>
      </c>
      <c r="H182" s="140">
        <v>1</v>
      </c>
      <c r="I182" s="141"/>
      <c r="J182" s="142">
        <f t="shared" si="20"/>
        <v>0</v>
      </c>
      <c r="K182" s="143"/>
      <c r="L182" s="28"/>
      <c r="M182" s="144" t="s">
        <v>1</v>
      </c>
      <c r="N182" s="145" t="s">
        <v>38</v>
      </c>
      <c r="P182" s="146">
        <f t="shared" si="21"/>
        <v>0</v>
      </c>
      <c r="Q182" s="146">
        <v>0</v>
      </c>
      <c r="R182" s="146">
        <f t="shared" si="22"/>
        <v>0</v>
      </c>
      <c r="S182" s="146">
        <v>0</v>
      </c>
      <c r="T182" s="147">
        <f t="shared" si="23"/>
        <v>0</v>
      </c>
      <c r="AR182" s="148" t="s">
        <v>161</v>
      </c>
      <c r="AT182" s="148" t="s">
        <v>133</v>
      </c>
      <c r="AU182" s="148" t="s">
        <v>138</v>
      </c>
      <c r="AY182" s="13" t="s">
        <v>131</v>
      </c>
      <c r="BE182" s="149">
        <f t="shared" si="24"/>
        <v>0</v>
      </c>
      <c r="BF182" s="149">
        <f t="shared" si="25"/>
        <v>0</v>
      </c>
      <c r="BG182" s="149">
        <f t="shared" si="26"/>
        <v>0</v>
      </c>
      <c r="BH182" s="149">
        <f t="shared" si="27"/>
        <v>0</v>
      </c>
      <c r="BI182" s="149">
        <f t="shared" si="28"/>
        <v>0</v>
      </c>
      <c r="BJ182" s="13" t="s">
        <v>138</v>
      </c>
      <c r="BK182" s="149">
        <f t="shared" si="29"/>
        <v>0</v>
      </c>
      <c r="BL182" s="13" t="s">
        <v>161</v>
      </c>
      <c r="BM182" s="148" t="s">
        <v>282</v>
      </c>
    </row>
    <row r="183" spans="2:65" s="1" customFormat="1" ht="33" customHeight="1">
      <c r="B183" s="135"/>
      <c r="C183" s="150" t="s">
        <v>292</v>
      </c>
      <c r="D183" s="150" t="s">
        <v>179</v>
      </c>
      <c r="E183" s="151" t="s">
        <v>744</v>
      </c>
      <c r="F183" s="152" t="s">
        <v>745</v>
      </c>
      <c r="G183" s="153" t="s">
        <v>176</v>
      </c>
      <c r="H183" s="154">
        <v>1</v>
      </c>
      <c r="I183" s="155"/>
      <c r="J183" s="156">
        <f t="shared" si="20"/>
        <v>0</v>
      </c>
      <c r="K183" s="157"/>
      <c r="L183" s="158"/>
      <c r="M183" s="159" t="s">
        <v>1</v>
      </c>
      <c r="N183" s="160" t="s">
        <v>38</v>
      </c>
      <c r="P183" s="146">
        <f t="shared" si="21"/>
        <v>0</v>
      </c>
      <c r="Q183" s="146">
        <v>0</v>
      </c>
      <c r="R183" s="146">
        <f t="shared" si="22"/>
        <v>0</v>
      </c>
      <c r="S183" s="146">
        <v>0</v>
      </c>
      <c r="T183" s="147">
        <f t="shared" si="23"/>
        <v>0</v>
      </c>
      <c r="AR183" s="148" t="s">
        <v>249</v>
      </c>
      <c r="AT183" s="148" t="s">
        <v>179</v>
      </c>
      <c r="AU183" s="148" t="s">
        <v>138</v>
      </c>
      <c r="AY183" s="13" t="s">
        <v>131</v>
      </c>
      <c r="BE183" s="149">
        <f t="shared" si="24"/>
        <v>0</v>
      </c>
      <c r="BF183" s="149">
        <f t="shared" si="25"/>
        <v>0</v>
      </c>
      <c r="BG183" s="149">
        <f t="shared" si="26"/>
        <v>0</v>
      </c>
      <c r="BH183" s="149">
        <f t="shared" si="27"/>
        <v>0</v>
      </c>
      <c r="BI183" s="149">
        <f t="shared" si="28"/>
        <v>0</v>
      </c>
      <c r="BJ183" s="13" t="s">
        <v>138</v>
      </c>
      <c r="BK183" s="149">
        <f t="shared" si="29"/>
        <v>0</v>
      </c>
      <c r="BL183" s="13" t="s">
        <v>161</v>
      </c>
      <c r="BM183" s="148" t="s">
        <v>286</v>
      </c>
    </row>
    <row r="184" spans="2:65" s="1" customFormat="1" ht="16.5" customHeight="1">
      <c r="B184" s="135"/>
      <c r="C184" s="150" t="s">
        <v>212</v>
      </c>
      <c r="D184" s="150" t="s">
        <v>179</v>
      </c>
      <c r="E184" s="151" t="s">
        <v>746</v>
      </c>
      <c r="F184" s="152" t="s">
        <v>747</v>
      </c>
      <c r="G184" s="153" t="s">
        <v>176</v>
      </c>
      <c r="H184" s="154">
        <v>1</v>
      </c>
      <c r="I184" s="155"/>
      <c r="J184" s="156">
        <f t="shared" si="20"/>
        <v>0</v>
      </c>
      <c r="K184" s="157"/>
      <c r="L184" s="158"/>
      <c r="M184" s="159" t="s">
        <v>1</v>
      </c>
      <c r="N184" s="160" t="s">
        <v>38</v>
      </c>
      <c r="P184" s="146">
        <f t="shared" si="21"/>
        <v>0</v>
      </c>
      <c r="Q184" s="146">
        <v>0</v>
      </c>
      <c r="R184" s="146">
        <f t="shared" si="22"/>
        <v>0</v>
      </c>
      <c r="S184" s="146">
        <v>0</v>
      </c>
      <c r="T184" s="147">
        <f t="shared" si="23"/>
        <v>0</v>
      </c>
      <c r="AR184" s="148" t="s">
        <v>249</v>
      </c>
      <c r="AT184" s="148" t="s">
        <v>179</v>
      </c>
      <c r="AU184" s="148" t="s">
        <v>138</v>
      </c>
      <c r="AY184" s="13" t="s">
        <v>131</v>
      </c>
      <c r="BE184" s="149">
        <f t="shared" si="24"/>
        <v>0</v>
      </c>
      <c r="BF184" s="149">
        <f t="shared" si="25"/>
        <v>0</v>
      </c>
      <c r="BG184" s="149">
        <f t="shared" si="26"/>
        <v>0</v>
      </c>
      <c r="BH184" s="149">
        <f t="shared" si="27"/>
        <v>0</v>
      </c>
      <c r="BI184" s="149">
        <f t="shared" si="28"/>
        <v>0</v>
      </c>
      <c r="BJ184" s="13" t="s">
        <v>138</v>
      </c>
      <c r="BK184" s="149">
        <f t="shared" si="29"/>
        <v>0</v>
      </c>
      <c r="BL184" s="13" t="s">
        <v>161</v>
      </c>
      <c r="BM184" s="148" t="s">
        <v>291</v>
      </c>
    </row>
    <row r="185" spans="2:65" s="1" customFormat="1" ht="16.5" customHeight="1">
      <c r="B185" s="135"/>
      <c r="C185" s="150" t="s">
        <v>299</v>
      </c>
      <c r="D185" s="150" t="s">
        <v>179</v>
      </c>
      <c r="E185" s="151" t="s">
        <v>748</v>
      </c>
      <c r="F185" s="152" t="s">
        <v>749</v>
      </c>
      <c r="G185" s="153" t="s">
        <v>176</v>
      </c>
      <c r="H185" s="154">
        <v>1</v>
      </c>
      <c r="I185" s="155"/>
      <c r="J185" s="156">
        <f t="shared" si="20"/>
        <v>0</v>
      </c>
      <c r="K185" s="157"/>
      <c r="L185" s="158"/>
      <c r="M185" s="159" t="s">
        <v>1</v>
      </c>
      <c r="N185" s="160" t="s">
        <v>38</v>
      </c>
      <c r="P185" s="146">
        <f t="shared" si="21"/>
        <v>0</v>
      </c>
      <c r="Q185" s="146">
        <v>0</v>
      </c>
      <c r="R185" s="146">
        <f t="shared" si="22"/>
        <v>0</v>
      </c>
      <c r="S185" s="146">
        <v>0</v>
      </c>
      <c r="T185" s="147">
        <f t="shared" si="23"/>
        <v>0</v>
      </c>
      <c r="AR185" s="148" t="s">
        <v>249</v>
      </c>
      <c r="AT185" s="148" t="s">
        <v>179</v>
      </c>
      <c r="AU185" s="148" t="s">
        <v>138</v>
      </c>
      <c r="AY185" s="13" t="s">
        <v>131</v>
      </c>
      <c r="BE185" s="149">
        <f t="shared" si="24"/>
        <v>0</v>
      </c>
      <c r="BF185" s="149">
        <f t="shared" si="25"/>
        <v>0</v>
      </c>
      <c r="BG185" s="149">
        <f t="shared" si="26"/>
        <v>0</v>
      </c>
      <c r="BH185" s="149">
        <f t="shared" si="27"/>
        <v>0</v>
      </c>
      <c r="BI185" s="149">
        <f t="shared" si="28"/>
        <v>0</v>
      </c>
      <c r="BJ185" s="13" t="s">
        <v>138</v>
      </c>
      <c r="BK185" s="149">
        <f t="shared" si="29"/>
        <v>0</v>
      </c>
      <c r="BL185" s="13" t="s">
        <v>161</v>
      </c>
      <c r="BM185" s="148" t="s">
        <v>469</v>
      </c>
    </row>
    <row r="186" spans="2:65" s="1" customFormat="1" ht="16.5" customHeight="1">
      <c r="B186" s="135"/>
      <c r="C186" s="150" t="s">
        <v>216</v>
      </c>
      <c r="D186" s="150" t="s">
        <v>179</v>
      </c>
      <c r="E186" s="151" t="s">
        <v>750</v>
      </c>
      <c r="F186" s="152" t="s">
        <v>751</v>
      </c>
      <c r="G186" s="153" t="s">
        <v>176</v>
      </c>
      <c r="H186" s="154">
        <v>1</v>
      </c>
      <c r="I186" s="155"/>
      <c r="J186" s="156">
        <f t="shared" si="20"/>
        <v>0</v>
      </c>
      <c r="K186" s="157"/>
      <c r="L186" s="158"/>
      <c r="M186" s="159" t="s">
        <v>1</v>
      </c>
      <c r="N186" s="160" t="s">
        <v>38</v>
      </c>
      <c r="P186" s="146">
        <f t="shared" si="21"/>
        <v>0</v>
      </c>
      <c r="Q186" s="146">
        <v>0</v>
      </c>
      <c r="R186" s="146">
        <f t="shared" si="22"/>
        <v>0</v>
      </c>
      <c r="S186" s="146">
        <v>0</v>
      </c>
      <c r="T186" s="147">
        <f t="shared" si="23"/>
        <v>0</v>
      </c>
      <c r="AR186" s="148" t="s">
        <v>249</v>
      </c>
      <c r="AT186" s="148" t="s">
        <v>179</v>
      </c>
      <c r="AU186" s="148" t="s">
        <v>138</v>
      </c>
      <c r="AY186" s="13" t="s">
        <v>131</v>
      </c>
      <c r="BE186" s="149">
        <f t="shared" si="24"/>
        <v>0</v>
      </c>
      <c r="BF186" s="149">
        <f t="shared" si="25"/>
        <v>0</v>
      </c>
      <c r="BG186" s="149">
        <f t="shared" si="26"/>
        <v>0</v>
      </c>
      <c r="BH186" s="149">
        <f t="shared" si="27"/>
        <v>0</v>
      </c>
      <c r="BI186" s="149">
        <f t="shared" si="28"/>
        <v>0</v>
      </c>
      <c r="BJ186" s="13" t="s">
        <v>138</v>
      </c>
      <c r="BK186" s="149">
        <f t="shared" si="29"/>
        <v>0</v>
      </c>
      <c r="BL186" s="13" t="s">
        <v>161</v>
      </c>
      <c r="BM186" s="148" t="s">
        <v>295</v>
      </c>
    </row>
    <row r="187" spans="2:65" s="1" customFormat="1" ht="24.25" customHeight="1">
      <c r="B187" s="135"/>
      <c r="C187" s="136" t="s">
        <v>306</v>
      </c>
      <c r="D187" s="136" t="s">
        <v>133</v>
      </c>
      <c r="E187" s="137" t="s">
        <v>752</v>
      </c>
      <c r="F187" s="138" t="s">
        <v>753</v>
      </c>
      <c r="G187" s="139" t="s">
        <v>176</v>
      </c>
      <c r="H187" s="140">
        <v>1</v>
      </c>
      <c r="I187" s="141"/>
      <c r="J187" s="142">
        <f t="shared" si="20"/>
        <v>0</v>
      </c>
      <c r="K187" s="143"/>
      <c r="L187" s="28"/>
      <c r="M187" s="144" t="s">
        <v>1</v>
      </c>
      <c r="N187" s="145" t="s">
        <v>38</v>
      </c>
      <c r="P187" s="146">
        <f t="shared" si="21"/>
        <v>0</v>
      </c>
      <c r="Q187" s="146">
        <v>0</v>
      </c>
      <c r="R187" s="146">
        <f t="shared" si="22"/>
        <v>0</v>
      </c>
      <c r="S187" s="146">
        <v>0</v>
      </c>
      <c r="T187" s="147">
        <f t="shared" si="23"/>
        <v>0</v>
      </c>
      <c r="AR187" s="148" t="s">
        <v>161</v>
      </c>
      <c r="AT187" s="148" t="s">
        <v>133</v>
      </c>
      <c r="AU187" s="148" t="s">
        <v>138</v>
      </c>
      <c r="AY187" s="13" t="s">
        <v>131</v>
      </c>
      <c r="BE187" s="149">
        <f t="shared" si="24"/>
        <v>0</v>
      </c>
      <c r="BF187" s="149">
        <f t="shared" si="25"/>
        <v>0</v>
      </c>
      <c r="BG187" s="149">
        <f t="shared" si="26"/>
        <v>0</v>
      </c>
      <c r="BH187" s="149">
        <f t="shared" si="27"/>
        <v>0</v>
      </c>
      <c r="BI187" s="149">
        <f t="shared" si="28"/>
        <v>0</v>
      </c>
      <c r="BJ187" s="13" t="s">
        <v>138</v>
      </c>
      <c r="BK187" s="149">
        <f t="shared" si="29"/>
        <v>0</v>
      </c>
      <c r="BL187" s="13" t="s">
        <v>161</v>
      </c>
      <c r="BM187" s="148" t="s">
        <v>298</v>
      </c>
    </row>
    <row r="188" spans="2:65" s="1" customFormat="1" ht="24.25" customHeight="1">
      <c r="B188" s="135"/>
      <c r="C188" s="150" t="s">
        <v>219</v>
      </c>
      <c r="D188" s="150" t="s">
        <v>179</v>
      </c>
      <c r="E188" s="151" t="s">
        <v>754</v>
      </c>
      <c r="F188" s="152" t="s">
        <v>755</v>
      </c>
      <c r="G188" s="153" t="s">
        <v>176</v>
      </c>
      <c r="H188" s="154">
        <v>1</v>
      </c>
      <c r="I188" s="155"/>
      <c r="J188" s="156">
        <f t="shared" si="20"/>
        <v>0</v>
      </c>
      <c r="K188" s="157"/>
      <c r="L188" s="158"/>
      <c r="M188" s="159" t="s">
        <v>1</v>
      </c>
      <c r="N188" s="160" t="s">
        <v>38</v>
      </c>
      <c r="P188" s="146">
        <f t="shared" si="21"/>
        <v>0</v>
      </c>
      <c r="Q188" s="146">
        <v>0</v>
      </c>
      <c r="R188" s="146">
        <f t="shared" si="22"/>
        <v>0</v>
      </c>
      <c r="S188" s="146">
        <v>0</v>
      </c>
      <c r="T188" s="147">
        <f t="shared" si="23"/>
        <v>0</v>
      </c>
      <c r="AR188" s="148" t="s">
        <v>249</v>
      </c>
      <c r="AT188" s="148" t="s">
        <v>179</v>
      </c>
      <c r="AU188" s="148" t="s">
        <v>138</v>
      </c>
      <c r="AY188" s="13" t="s">
        <v>131</v>
      </c>
      <c r="BE188" s="149">
        <f t="shared" si="24"/>
        <v>0</v>
      </c>
      <c r="BF188" s="149">
        <f t="shared" si="25"/>
        <v>0</v>
      </c>
      <c r="BG188" s="149">
        <f t="shared" si="26"/>
        <v>0</v>
      </c>
      <c r="BH188" s="149">
        <f t="shared" si="27"/>
        <v>0</v>
      </c>
      <c r="BI188" s="149">
        <f t="shared" si="28"/>
        <v>0</v>
      </c>
      <c r="BJ188" s="13" t="s">
        <v>138</v>
      </c>
      <c r="BK188" s="149">
        <f t="shared" si="29"/>
        <v>0</v>
      </c>
      <c r="BL188" s="13" t="s">
        <v>161</v>
      </c>
      <c r="BM188" s="148" t="s">
        <v>302</v>
      </c>
    </row>
    <row r="189" spans="2:65" s="1" customFormat="1" ht="16.5" customHeight="1">
      <c r="B189" s="135"/>
      <c r="C189" s="150" t="s">
        <v>313</v>
      </c>
      <c r="D189" s="150" t="s">
        <v>179</v>
      </c>
      <c r="E189" s="151" t="s">
        <v>756</v>
      </c>
      <c r="F189" s="152" t="s">
        <v>757</v>
      </c>
      <c r="G189" s="153" t="s">
        <v>176</v>
      </c>
      <c r="H189" s="154">
        <v>1</v>
      </c>
      <c r="I189" s="155"/>
      <c r="J189" s="156">
        <f t="shared" si="20"/>
        <v>0</v>
      </c>
      <c r="K189" s="157"/>
      <c r="L189" s="158"/>
      <c r="M189" s="159" t="s">
        <v>1</v>
      </c>
      <c r="N189" s="160" t="s">
        <v>38</v>
      </c>
      <c r="P189" s="146">
        <f t="shared" si="21"/>
        <v>0</v>
      </c>
      <c r="Q189" s="146">
        <v>0</v>
      </c>
      <c r="R189" s="146">
        <f t="shared" si="22"/>
        <v>0</v>
      </c>
      <c r="S189" s="146">
        <v>0</v>
      </c>
      <c r="T189" s="147">
        <f t="shared" si="23"/>
        <v>0</v>
      </c>
      <c r="AR189" s="148" t="s">
        <v>249</v>
      </c>
      <c r="AT189" s="148" t="s">
        <v>179</v>
      </c>
      <c r="AU189" s="148" t="s">
        <v>138</v>
      </c>
      <c r="AY189" s="13" t="s">
        <v>131</v>
      </c>
      <c r="BE189" s="149">
        <f t="shared" si="24"/>
        <v>0</v>
      </c>
      <c r="BF189" s="149">
        <f t="shared" si="25"/>
        <v>0</v>
      </c>
      <c r="BG189" s="149">
        <f t="shared" si="26"/>
        <v>0</v>
      </c>
      <c r="BH189" s="149">
        <f t="shared" si="27"/>
        <v>0</v>
      </c>
      <c r="BI189" s="149">
        <f t="shared" si="28"/>
        <v>0</v>
      </c>
      <c r="BJ189" s="13" t="s">
        <v>138</v>
      </c>
      <c r="BK189" s="149">
        <f t="shared" si="29"/>
        <v>0</v>
      </c>
      <c r="BL189" s="13" t="s">
        <v>161</v>
      </c>
      <c r="BM189" s="148" t="s">
        <v>305</v>
      </c>
    </row>
    <row r="190" spans="2:65" s="1" customFormat="1" ht="16.5" customHeight="1">
      <c r="B190" s="135"/>
      <c r="C190" s="150" t="s">
        <v>222</v>
      </c>
      <c r="D190" s="150" t="s">
        <v>179</v>
      </c>
      <c r="E190" s="151" t="s">
        <v>758</v>
      </c>
      <c r="F190" s="152" t="s">
        <v>759</v>
      </c>
      <c r="G190" s="153" t="s">
        <v>176</v>
      </c>
      <c r="H190" s="154">
        <v>1</v>
      </c>
      <c r="I190" s="155"/>
      <c r="J190" s="156">
        <f t="shared" si="20"/>
        <v>0</v>
      </c>
      <c r="K190" s="157"/>
      <c r="L190" s="158"/>
      <c r="M190" s="159" t="s">
        <v>1</v>
      </c>
      <c r="N190" s="160" t="s">
        <v>38</v>
      </c>
      <c r="P190" s="146">
        <f t="shared" si="21"/>
        <v>0</v>
      </c>
      <c r="Q190" s="146">
        <v>0</v>
      </c>
      <c r="R190" s="146">
        <f t="shared" si="22"/>
        <v>0</v>
      </c>
      <c r="S190" s="146">
        <v>0</v>
      </c>
      <c r="T190" s="147">
        <f t="shared" si="23"/>
        <v>0</v>
      </c>
      <c r="AR190" s="148" t="s">
        <v>249</v>
      </c>
      <c r="AT190" s="148" t="s">
        <v>179</v>
      </c>
      <c r="AU190" s="148" t="s">
        <v>138</v>
      </c>
      <c r="AY190" s="13" t="s">
        <v>131</v>
      </c>
      <c r="BE190" s="149">
        <f t="shared" si="24"/>
        <v>0</v>
      </c>
      <c r="BF190" s="149">
        <f t="shared" si="25"/>
        <v>0</v>
      </c>
      <c r="BG190" s="149">
        <f t="shared" si="26"/>
        <v>0</v>
      </c>
      <c r="BH190" s="149">
        <f t="shared" si="27"/>
        <v>0</v>
      </c>
      <c r="BI190" s="149">
        <f t="shared" si="28"/>
        <v>0</v>
      </c>
      <c r="BJ190" s="13" t="s">
        <v>138</v>
      </c>
      <c r="BK190" s="149">
        <f t="shared" si="29"/>
        <v>0</v>
      </c>
      <c r="BL190" s="13" t="s">
        <v>161</v>
      </c>
      <c r="BM190" s="148" t="s">
        <v>309</v>
      </c>
    </row>
    <row r="191" spans="2:65" s="1" customFormat="1" ht="21.75" customHeight="1">
      <c r="B191" s="135"/>
      <c r="C191" s="136" t="s">
        <v>320</v>
      </c>
      <c r="D191" s="136" t="s">
        <v>133</v>
      </c>
      <c r="E191" s="137" t="s">
        <v>760</v>
      </c>
      <c r="F191" s="138" t="s">
        <v>761</v>
      </c>
      <c r="G191" s="139" t="s">
        <v>633</v>
      </c>
      <c r="H191" s="168"/>
      <c r="I191" s="141"/>
      <c r="J191" s="142">
        <f t="shared" si="20"/>
        <v>0</v>
      </c>
      <c r="K191" s="143"/>
      <c r="L191" s="28"/>
      <c r="M191" s="144" t="s">
        <v>1</v>
      </c>
      <c r="N191" s="145" t="s">
        <v>38</v>
      </c>
      <c r="P191" s="146">
        <f t="shared" si="21"/>
        <v>0</v>
      </c>
      <c r="Q191" s="146">
        <v>0</v>
      </c>
      <c r="R191" s="146">
        <f t="shared" si="22"/>
        <v>0</v>
      </c>
      <c r="S191" s="146">
        <v>0</v>
      </c>
      <c r="T191" s="147">
        <f t="shared" si="23"/>
        <v>0</v>
      </c>
      <c r="AR191" s="148" t="s">
        <v>161</v>
      </c>
      <c r="AT191" s="148" t="s">
        <v>133</v>
      </c>
      <c r="AU191" s="148" t="s">
        <v>138</v>
      </c>
      <c r="AY191" s="13" t="s">
        <v>131</v>
      </c>
      <c r="BE191" s="149">
        <f t="shared" si="24"/>
        <v>0</v>
      </c>
      <c r="BF191" s="149">
        <f t="shared" si="25"/>
        <v>0</v>
      </c>
      <c r="BG191" s="149">
        <f t="shared" si="26"/>
        <v>0</v>
      </c>
      <c r="BH191" s="149">
        <f t="shared" si="27"/>
        <v>0</v>
      </c>
      <c r="BI191" s="149">
        <f t="shared" si="28"/>
        <v>0</v>
      </c>
      <c r="BJ191" s="13" t="s">
        <v>138</v>
      </c>
      <c r="BK191" s="149">
        <f t="shared" si="29"/>
        <v>0</v>
      </c>
      <c r="BL191" s="13" t="s">
        <v>161</v>
      </c>
      <c r="BM191" s="148" t="s">
        <v>312</v>
      </c>
    </row>
    <row r="192" spans="2:65" s="11" customFormat="1" ht="22.75" customHeight="1">
      <c r="B192" s="123"/>
      <c r="D192" s="124" t="s">
        <v>71</v>
      </c>
      <c r="E192" s="133" t="s">
        <v>762</v>
      </c>
      <c r="F192" s="133" t="s">
        <v>763</v>
      </c>
      <c r="I192" s="126"/>
      <c r="J192" s="134">
        <f>BK192</f>
        <v>0</v>
      </c>
      <c r="L192" s="123"/>
      <c r="M192" s="128"/>
      <c r="P192" s="129">
        <f>SUM(P193:P200)</f>
        <v>0</v>
      </c>
      <c r="R192" s="129">
        <f>SUM(R193:R200)</f>
        <v>0</v>
      </c>
      <c r="T192" s="130">
        <f>SUM(T193:T200)</f>
        <v>0</v>
      </c>
      <c r="AR192" s="124" t="s">
        <v>138</v>
      </c>
      <c r="AT192" s="131" t="s">
        <v>71</v>
      </c>
      <c r="AU192" s="131" t="s">
        <v>79</v>
      </c>
      <c r="AY192" s="124" t="s">
        <v>131</v>
      </c>
      <c r="BK192" s="132">
        <f>SUM(BK193:BK200)</f>
        <v>0</v>
      </c>
    </row>
    <row r="193" spans="2:65" s="1" customFormat="1" ht="21.75" customHeight="1">
      <c r="B193" s="135"/>
      <c r="C193" s="136" t="s">
        <v>226</v>
      </c>
      <c r="D193" s="136" t="s">
        <v>133</v>
      </c>
      <c r="E193" s="137" t="s">
        <v>764</v>
      </c>
      <c r="F193" s="138" t="s">
        <v>765</v>
      </c>
      <c r="G193" s="139" t="s">
        <v>215</v>
      </c>
      <c r="H193" s="140">
        <v>26</v>
      </c>
      <c r="I193" s="141"/>
      <c r="J193" s="142">
        <f t="shared" ref="J193:J200" si="30">ROUND(I193*H193,2)</f>
        <v>0</v>
      </c>
      <c r="K193" s="143"/>
      <c r="L193" s="28"/>
      <c r="M193" s="144" t="s">
        <v>1</v>
      </c>
      <c r="N193" s="145" t="s">
        <v>38</v>
      </c>
      <c r="P193" s="146">
        <f t="shared" ref="P193:P200" si="31">O193*H193</f>
        <v>0</v>
      </c>
      <c r="Q193" s="146">
        <v>0</v>
      </c>
      <c r="R193" s="146">
        <f t="shared" ref="R193:R200" si="32">Q193*H193</f>
        <v>0</v>
      </c>
      <c r="S193" s="146">
        <v>0</v>
      </c>
      <c r="T193" s="147">
        <f t="shared" ref="T193:T200" si="33">S193*H193</f>
        <v>0</v>
      </c>
      <c r="AR193" s="148" t="s">
        <v>161</v>
      </c>
      <c r="AT193" s="148" t="s">
        <v>133</v>
      </c>
      <c r="AU193" s="148" t="s">
        <v>138</v>
      </c>
      <c r="AY193" s="13" t="s">
        <v>131</v>
      </c>
      <c r="BE193" s="149">
        <f t="shared" ref="BE193:BE200" si="34">IF(N193="základná",J193,0)</f>
        <v>0</v>
      </c>
      <c r="BF193" s="149">
        <f t="shared" ref="BF193:BF200" si="35">IF(N193="znížená",J193,0)</f>
        <v>0</v>
      </c>
      <c r="BG193" s="149">
        <f t="shared" ref="BG193:BG200" si="36">IF(N193="zákl. prenesená",J193,0)</f>
        <v>0</v>
      </c>
      <c r="BH193" s="149">
        <f t="shared" ref="BH193:BH200" si="37">IF(N193="zníž. prenesená",J193,0)</f>
        <v>0</v>
      </c>
      <c r="BI193" s="149">
        <f t="shared" ref="BI193:BI200" si="38">IF(N193="nulová",J193,0)</f>
        <v>0</v>
      </c>
      <c r="BJ193" s="13" t="s">
        <v>138</v>
      </c>
      <c r="BK193" s="149">
        <f t="shared" ref="BK193:BK200" si="39">ROUND(I193*H193,2)</f>
        <v>0</v>
      </c>
      <c r="BL193" s="13" t="s">
        <v>161</v>
      </c>
      <c r="BM193" s="148" t="s">
        <v>316</v>
      </c>
    </row>
    <row r="194" spans="2:65" s="1" customFormat="1" ht="21.75" customHeight="1">
      <c r="B194" s="135"/>
      <c r="C194" s="136" t="s">
        <v>325</v>
      </c>
      <c r="D194" s="136" t="s">
        <v>133</v>
      </c>
      <c r="E194" s="137" t="s">
        <v>766</v>
      </c>
      <c r="F194" s="138" t="s">
        <v>767</v>
      </c>
      <c r="G194" s="139" t="s">
        <v>215</v>
      </c>
      <c r="H194" s="140">
        <v>44</v>
      </c>
      <c r="I194" s="141"/>
      <c r="J194" s="142">
        <f t="shared" si="30"/>
        <v>0</v>
      </c>
      <c r="K194" s="143"/>
      <c r="L194" s="28"/>
      <c r="M194" s="144" t="s">
        <v>1</v>
      </c>
      <c r="N194" s="145" t="s">
        <v>38</v>
      </c>
      <c r="P194" s="146">
        <f t="shared" si="31"/>
        <v>0</v>
      </c>
      <c r="Q194" s="146">
        <v>0</v>
      </c>
      <c r="R194" s="146">
        <f t="shared" si="32"/>
        <v>0</v>
      </c>
      <c r="S194" s="146">
        <v>0</v>
      </c>
      <c r="T194" s="147">
        <f t="shared" si="33"/>
        <v>0</v>
      </c>
      <c r="AR194" s="148" t="s">
        <v>161</v>
      </c>
      <c r="AT194" s="148" t="s">
        <v>133</v>
      </c>
      <c r="AU194" s="148" t="s">
        <v>138</v>
      </c>
      <c r="AY194" s="13" t="s">
        <v>131</v>
      </c>
      <c r="BE194" s="149">
        <f t="shared" si="34"/>
        <v>0</v>
      </c>
      <c r="BF194" s="149">
        <f t="shared" si="35"/>
        <v>0</v>
      </c>
      <c r="BG194" s="149">
        <f t="shared" si="36"/>
        <v>0</v>
      </c>
      <c r="BH194" s="149">
        <f t="shared" si="37"/>
        <v>0</v>
      </c>
      <c r="BI194" s="149">
        <f t="shared" si="38"/>
        <v>0</v>
      </c>
      <c r="BJ194" s="13" t="s">
        <v>138</v>
      </c>
      <c r="BK194" s="149">
        <f t="shared" si="39"/>
        <v>0</v>
      </c>
      <c r="BL194" s="13" t="s">
        <v>161</v>
      </c>
      <c r="BM194" s="148" t="s">
        <v>319</v>
      </c>
    </row>
    <row r="195" spans="2:65" s="1" customFormat="1" ht="21.75" customHeight="1">
      <c r="B195" s="135"/>
      <c r="C195" s="136" t="s">
        <v>229</v>
      </c>
      <c r="D195" s="136" t="s">
        <v>133</v>
      </c>
      <c r="E195" s="137" t="s">
        <v>768</v>
      </c>
      <c r="F195" s="138" t="s">
        <v>769</v>
      </c>
      <c r="G195" s="139" t="s">
        <v>215</v>
      </c>
      <c r="H195" s="140">
        <v>8</v>
      </c>
      <c r="I195" s="141"/>
      <c r="J195" s="142">
        <f t="shared" si="30"/>
        <v>0</v>
      </c>
      <c r="K195" s="143"/>
      <c r="L195" s="28"/>
      <c r="M195" s="144" t="s">
        <v>1</v>
      </c>
      <c r="N195" s="145" t="s">
        <v>38</v>
      </c>
      <c r="P195" s="146">
        <f t="shared" si="31"/>
        <v>0</v>
      </c>
      <c r="Q195" s="146">
        <v>0</v>
      </c>
      <c r="R195" s="146">
        <f t="shared" si="32"/>
        <v>0</v>
      </c>
      <c r="S195" s="146">
        <v>0</v>
      </c>
      <c r="T195" s="147">
        <f t="shared" si="33"/>
        <v>0</v>
      </c>
      <c r="AR195" s="148" t="s">
        <v>161</v>
      </c>
      <c r="AT195" s="148" t="s">
        <v>133</v>
      </c>
      <c r="AU195" s="148" t="s">
        <v>138</v>
      </c>
      <c r="AY195" s="13" t="s">
        <v>131</v>
      </c>
      <c r="BE195" s="149">
        <f t="shared" si="34"/>
        <v>0</v>
      </c>
      <c r="BF195" s="149">
        <f t="shared" si="35"/>
        <v>0</v>
      </c>
      <c r="BG195" s="149">
        <f t="shared" si="36"/>
        <v>0</v>
      </c>
      <c r="BH195" s="149">
        <f t="shared" si="37"/>
        <v>0</v>
      </c>
      <c r="BI195" s="149">
        <f t="shared" si="38"/>
        <v>0</v>
      </c>
      <c r="BJ195" s="13" t="s">
        <v>138</v>
      </c>
      <c r="BK195" s="149">
        <f t="shared" si="39"/>
        <v>0</v>
      </c>
      <c r="BL195" s="13" t="s">
        <v>161</v>
      </c>
      <c r="BM195" s="148" t="s">
        <v>770</v>
      </c>
    </row>
    <row r="196" spans="2:65" s="1" customFormat="1" ht="21.75" customHeight="1">
      <c r="B196" s="135"/>
      <c r="C196" s="136" t="s">
        <v>332</v>
      </c>
      <c r="D196" s="136" t="s">
        <v>133</v>
      </c>
      <c r="E196" s="137" t="s">
        <v>771</v>
      </c>
      <c r="F196" s="138" t="s">
        <v>772</v>
      </c>
      <c r="G196" s="139" t="s">
        <v>215</v>
      </c>
      <c r="H196" s="140">
        <v>26</v>
      </c>
      <c r="I196" s="141"/>
      <c r="J196" s="142">
        <f t="shared" si="30"/>
        <v>0</v>
      </c>
      <c r="K196" s="143"/>
      <c r="L196" s="28"/>
      <c r="M196" s="144" t="s">
        <v>1</v>
      </c>
      <c r="N196" s="145" t="s">
        <v>38</v>
      </c>
      <c r="P196" s="146">
        <f t="shared" si="31"/>
        <v>0</v>
      </c>
      <c r="Q196" s="146">
        <v>0</v>
      </c>
      <c r="R196" s="146">
        <f t="shared" si="32"/>
        <v>0</v>
      </c>
      <c r="S196" s="146">
        <v>0</v>
      </c>
      <c r="T196" s="147">
        <f t="shared" si="33"/>
        <v>0</v>
      </c>
      <c r="AR196" s="148" t="s">
        <v>161</v>
      </c>
      <c r="AT196" s="148" t="s">
        <v>133</v>
      </c>
      <c r="AU196" s="148" t="s">
        <v>138</v>
      </c>
      <c r="AY196" s="13" t="s">
        <v>131</v>
      </c>
      <c r="BE196" s="149">
        <f t="shared" si="34"/>
        <v>0</v>
      </c>
      <c r="BF196" s="149">
        <f t="shared" si="35"/>
        <v>0</v>
      </c>
      <c r="BG196" s="149">
        <f t="shared" si="36"/>
        <v>0</v>
      </c>
      <c r="BH196" s="149">
        <f t="shared" si="37"/>
        <v>0</v>
      </c>
      <c r="BI196" s="149">
        <f t="shared" si="38"/>
        <v>0</v>
      </c>
      <c r="BJ196" s="13" t="s">
        <v>138</v>
      </c>
      <c r="BK196" s="149">
        <f t="shared" si="39"/>
        <v>0</v>
      </c>
      <c r="BL196" s="13" t="s">
        <v>161</v>
      </c>
      <c r="BM196" s="148" t="s">
        <v>773</v>
      </c>
    </row>
    <row r="197" spans="2:65" s="1" customFormat="1" ht="21.75" customHeight="1">
      <c r="B197" s="135"/>
      <c r="C197" s="136" t="s">
        <v>233</v>
      </c>
      <c r="D197" s="136" t="s">
        <v>133</v>
      </c>
      <c r="E197" s="137" t="s">
        <v>774</v>
      </c>
      <c r="F197" s="138" t="s">
        <v>775</v>
      </c>
      <c r="G197" s="139" t="s">
        <v>215</v>
      </c>
      <c r="H197" s="140">
        <v>4</v>
      </c>
      <c r="I197" s="141"/>
      <c r="J197" s="142">
        <f t="shared" si="30"/>
        <v>0</v>
      </c>
      <c r="K197" s="143"/>
      <c r="L197" s="28"/>
      <c r="M197" s="144" t="s">
        <v>1</v>
      </c>
      <c r="N197" s="145" t="s">
        <v>38</v>
      </c>
      <c r="P197" s="146">
        <f t="shared" si="31"/>
        <v>0</v>
      </c>
      <c r="Q197" s="146">
        <v>0</v>
      </c>
      <c r="R197" s="146">
        <f t="shared" si="32"/>
        <v>0</v>
      </c>
      <c r="S197" s="146">
        <v>0</v>
      </c>
      <c r="T197" s="147">
        <f t="shared" si="33"/>
        <v>0</v>
      </c>
      <c r="AR197" s="148" t="s">
        <v>161</v>
      </c>
      <c r="AT197" s="148" t="s">
        <v>133</v>
      </c>
      <c r="AU197" s="148" t="s">
        <v>138</v>
      </c>
      <c r="AY197" s="13" t="s">
        <v>131</v>
      </c>
      <c r="BE197" s="149">
        <f t="shared" si="34"/>
        <v>0</v>
      </c>
      <c r="BF197" s="149">
        <f t="shared" si="35"/>
        <v>0</v>
      </c>
      <c r="BG197" s="149">
        <f t="shared" si="36"/>
        <v>0</v>
      </c>
      <c r="BH197" s="149">
        <f t="shared" si="37"/>
        <v>0</v>
      </c>
      <c r="BI197" s="149">
        <f t="shared" si="38"/>
        <v>0</v>
      </c>
      <c r="BJ197" s="13" t="s">
        <v>138</v>
      </c>
      <c r="BK197" s="149">
        <f t="shared" si="39"/>
        <v>0</v>
      </c>
      <c r="BL197" s="13" t="s">
        <v>161</v>
      </c>
      <c r="BM197" s="148" t="s">
        <v>776</v>
      </c>
    </row>
    <row r="198" spans="2:65" s="1" customFormat="1" ht="21.75" customHeight="1">
      <c r="B198" s="135"/>
      <c r="C198" s="136" t="s">
        <v>339</v>
      </c>
      <c r="D198" s="136" t="s">
        <v>133</v>
      </c>
      <c r="E198" s="137" t="s">
        <v>777</v>
      </c>
      <c r="F198" s="138" t="s">
        <v>778</v>
      </c>
      <c r="G198" s="139" t="s">
        <v>215</v>
      </c>
      <c r="H198" s="140">
        <v>12</v>
      </c>
      <c r="I198" s="141"/>
      <c r="J198" s="142">
        <f t="shared" si="30"/>
        <v>0</v>
      </c>
      <c r="K198" s="143"/>
      <c r="L198" s="28"/>
      <c r="M198" s="144" t="s">
        <v>1</v>
      </c>
      <c r="N198" s="145" t="s">
        <v>38</v>
      </c>
      <c r="P198" s="146">
        <f t="shared" si="31"/>
        <v>0</v>
      </c>
      <c r="Q198" s="146">
        <v>0</v>
      </c>
      <c r="R198" s="146">
        <f t="shared" si="32"/>
        <v>0</v>
      </c>
      <c r="S198" s="146">
        <v>0</v>
      </c>
      <c r="T198" s="147">
        <f t="shared" si="33"/>
        <v>0</v>
      </c>
      <c r="AR198" s="148" t="s">
        <v>161</v>
      </c>
      <c r="AT198" s="148" t="s">
        <v>133</v>
      </c>
      <c r="AU198" s="148" t="s">
        <v>138</v>
      </c>
      <c r="AY198" s="13" t="s">
        <v>131</v>
      </c>
      <c r="BE198" s="149">
        <f t="shared" si="34"/>
        <v>0</v>
      </c>
      <c r="BF198" s="149">
        <f t="shared" si="35"/>
        <v>0</v>
      </c>
      <c r="BG198" s="149">
        <f t="shared" si="36"/>
        <v>0</v>
      </c>
      <c r="BH198" s="149">
        <f t="shared" si="37"/>
        <v>0</v>
      </c>
      <c r="BI198" s="149">
        <f t="shared" si="38"/>
        <v>0</v>
      </c>
      <c r="BJ198" s="13" t="s">
        <v>138</v>
      </c>
      <c r="BK198" s="149">
        <f t="shared" si="39"/>
        <v>0</v>
      </c>
      <c r="BL198" s="13" t="s">
        <v>161</v>
      </c>
      <c r="BM198" s="148" t="s">
        <v>331</v>
      </c>
    </row>
    <row r="199" spans="2:65" s="1" customFormat="1" ht="24.25" customHeight="1">
      <c r="B199" s="135"/>
      <c r="C199" s="136" t="s">
        <v>236</v>
      </c>
      <c r="D199" s="136" t="s">
        <v>133</v>
      </c>
      <c r="E199" s="137" t="s">
        <v>779</v>
      </c>
      <c r="F199" s="138" t="s">
        <v>780</v>
      </c>
      <c r="G199" s="139" t="s">
        <v>215</v>
      </c>
      <c r="H199" s="140">
        <v>120</v>
      </c>
      <c r="I199" s="141"/>
      <c r="J199" s="142">
        <f t="shared" si="30"/>
        <v>0</v>
      </c>
      <c r="K199" s="143"/>
      <c r="L199" s="28"/>
      <c r="M199" s="144" t="s">
        <v>1</v>
      </c>
      <c r="N199" s="145" t="s">
        <v>38</v>
      </c>
      <c r="P199" s="146">
        <f t="shared" si="31"/>
        <v>0</v>
      </c>
      <c r="Q199" s="146">
        <v>0</v>
      </c>
      <c r="R199" s="146">
        <f t="shared" si="32"/>
        <v>0</v>
      </c>
      <c r="S199" s="146">
        <v>0</v>
      </c>
      <c r="T199" s="147">
        <f t="shared" si="33"/>
        <v>0</v>
      </c>
      <c r="AR199" s="148" t="s">
        <v>161</v>
      </c>
      <c r="AT199" s="148" t="s">
        <v>133</v>
      </c>
      <c r="AU199" s="148" t="s">
        <v>138</v>
      </c>
      <c r="AY199" s="13" t="s">
        <v>131</v>
      </c>
      <c r="BE199" s="149">
        <f t="shared" si="34"/>
        <v>0</v>
      </c>
      <c r="BF199" s="149">
        <f t="shared" si="35"/>
        <v>0</v>
      </c>
      <c r="BG199" s="149">
        <f t="shared" si="36"/>
        <v>0</v>
      </c>
      <c r="BH199" s="149">
        <f t="shared" si="37"/>
        <v>0</v>
      </c>
      <c r="BI199" s="149">
        <f t="shared" si="38"/>
        <v>0</v>
      </c>
      <c r="BJ199" s="13" t="s">
        <v>138</v>
      </c>
      <c r="BK199" s="149">
        <f t="shared" si="39"/>
        <v>0</v>
      </c>
      <c r="BL199" s="13" t="s">
        <v>161</v>
      </c>
      <c r="BM199" s="148" t="s">
        <v>335</v>
      </c>
    </row>
    <row r="200" spans="2:65" s="1" customFormat="1" ht="24.25" customHeight="1">
      <c r="B200" s="135"/>
      <c r="C200" s="136" t="s">
        <v>347</v>
      </c>
      <c r="D200" s="136" t="s">
        <v>133</v>
      </c>
      <c r="E200" s="137" t="s">
        <v>781</v>
      </c>
      <c r="F200" s="138" t="s">
        <v>782</v>
      </c>
      <c r="G200" s="139" t="s">
        <v>633</v>
      </c>
      <c r="H200" s="168"/>
      <c r="I200" s="141"/>
      <c r="J200" s="142">
        <f t="shared" si="30"/>
        <v>0</v>
      </c>
      <c r="K200" s="143"/>
      <c r="L200" s="28"/>
      <c r="M200" s="144" t="s">
        <v>1</v>
      </c>
      <c r="N200" s="145" t="s">
        <v>38</v>
      </c>
      <c r="P200" s="146">
        <f t="shared" si="31"/>
        <v>0</v>
      </c>
      <c r="Q200" s="146">
        <v>0</v>
      </c>
      <c r="R200" s="146">
        <f t="shared" si="32"/>
        <v>0</v>
      </c>
      <c r="S200" s="146">
        <v>0</v>
      </c>
      <c r="T200" s="147">
        <f t="shared" si="33"/>
        <v>0</v>
      </c>
      <c r="AR200" s="148" t="s">
        <v>161</v>
      </c>
      <c r="AT200" s="148" t="s">
        <v>133</v>
      </c>
      <c r="AU200" s="148" t="s">
        <v>138</v>
      </c>
      <c r="AY200" s="13" t="s">
        <v>131</v>
      </c>
      <c r="BE200" s="149">
        <f t="shared" si="34"/>
        <v>0</v>
      </c>
      <c r="BF200" s="149">
        <f t="shared" si="35"/>
        <v>0</v>
      </c>
      <c r="BG200" s="149">
        <f t="shared" si="36"/>
        <v>0</v>
      </c>
      <c r="BH200" s="149">
        <f t="shared" si="37"/>
        <v>0</v>
      </c>
      <c r="BI200" s="149">
        <f t="shared" si="38"/>
        <v>0</v>
      </c>
      <c r="BJ200" s="13" t="s">
        <v>138</v>
      </c>
      <c r="BK200" s="149">
        <f t="shared" si="39"/>
        <v>0</v>
      </c>
      <c r="BL200" s="13" t="s">
        <v>161</v>
      </c>
      <c r="BM200" s="148" t="s">
        <v>338</v>
      </c>
    </row>
    <row r="201" spans="2:65" s="11" customFormat="1" ht="22.75" customHeight="1">
      <c r="B201" s="123"/>
      <c r="D201" s="124" t="s">
        <v>71</v>
      </c>
      <c r="E201" s="133" t="s">
        <v>783</v>
      </c>
      <c r="F201" s="133" t="s">
        <v>784</v>
      </c>
      <c r="I201" s="126"/>
      <c r="J201" s="134">
        <f>BK201</f>
        <v>0</v>
      </c>
      <c r="L201" s="123"/>
      <c r="M201" s="128"/>
      <c r="P201" s="129">
        <f>SUM(P202:P209)</f>
        <v>0</v>
      </c>
      <c r="R201" s="129">
        <f>SUM(R202:R209)</f>
        <v>0</v>
      </c>
      <c r="T201" s="130">
        <f>SUM(T202:T209)</f>
        <v>0</v>
      </c>
      <c r="AR201" s="124" t="s">
        <v>138</v>
      </c>
      <c r="AT201" s="131" t="s">
        <v>71</v>
      </c>
      <c r="AU201" s="131" t="s">
        <v>79</v>
      </c>
      <c r="AY201" s="124" t="s">
        <v>131</v>
      </c>
      <c r="BK201" s="132">
        <f>SUM(BK202:BK209)</f>
        <v>0</v>
      </c>
    </row>
    <row r="202" spans="2:65" s="1" customFormat="1" ht="21.75" customHeight="1">
      <c r="B202" s="135"/>
      <c r="C202" s="136" t="s">
        <v>240</v>
      </c>
      <c r="D202" s="136" t="s">
        <v>133</v>
      </c>
      <c r="E202" s="137" t="s">
        <v>785</v>
      </c>
      <c r="F202" s="138" t="s">
        <v>786</v>
      </c>
      <c r="G202" s="139" t="s">
        <v>787</v>
      </c>
      <c r="H202" s="140">
        <v>6</v>
      </c>
      <c r="I202" s="141"/>
      <c r="J202" s="142">
        <f t="shared" ref="J202:J209" si="40">ROUND(I202*H202,2)</f>
        <v>0</v>
      </c>
      <c r="K202" s="143"/>
      <c r="L202" s="28"/>
      <c r="M202" s="144" t="s">
        <v>1</v>
      </c>
      <c r="N202" s="145" t="s">
        <v>38</v>
      </c>
      <c r="P202" s="146">
        <f t="shared" ref="P202:P209" si="41">O202*H202</f>
        <v>0</v>
      </c>
      <c r="Q202" s="146">
        <v>0</v>
      </c>
      <c r="R202" s="146">
        <f t="shared" ref="R202:R209" si="42">Q202*H202</f>
        <v>0</v>
      </c>
      <c r="S202" s="146">
        <v>0</v>
      </c>
      <c r="T202" s="147">
        <f t="shared" ref="T202:T209" si="43">S202*H202</f>
        <v>0</v>
      </c>
      <c r="AR202" s="148" t="s">
        <v>161</v>
      </c>
      <c r="AT202" s="148" t="s">
        <v>133</v>
      </c>
      <c r="AU202" s="148" t="s">
        <v>138</v>
      </c>
      <c r="AY202" s="13" t="s">
        <v>131</v>
      </c>
      <c r="BE202" s="149">
        <f t="shared" ref="BE202:BE209" si="44">IF(N202="základná",J202,0)</f>
        <v>0</v>
      </c>
      <c r="BF202" s="149">
        <f t="shared" ref="BF202:BF209" si="45">IF(N202="znížená",J202,0)</f>
        <v>0</v>
      </c>
      <c r="BG202" s="149">
        <f t="shared" ref="BG202:BG209" si="46">IF(N202="zákl. prenesená",J202,0)</f>
        <v>0</v>
      </c>
      <c r="BH202" s="149">
        <f t="shared" ref="BH202:BH209" si="47">IF(N202="zníž. prenesená",J202,0)</f>
        <v>0</v>
      </c>
      <c r="BI202" s="149">
        <f t="shared" ref="BI202:BI209" si="48">IF(N202="nulová",J202,0)</f>
        <v>0</v>
      </c>
      <c r="BJ202" s="13" t="s">
        <v>138</v>
      </c>
      <c r="BK202" s="149">
        <f t="shared" ref="BK202:BK209" si="49">ROUND(I202*H202,2)</f>
        <v>0</v>
      </c>
      <c r="BL202" s="13" t="s">
        <v>161</v>
      </c>
      <c r="BM202" s="148" t="s">
        <v>342</v>
      </c>
    </row>
    <row r="203" spans="2:65" s="1" customFormat="1" ht="24.25" customHeight="1">
      <c r="B203" s="135"/>
      <c r="C203" s="150" t="s">
        <v>360</v>
      </c>
      <c r="D203" s="150" t="s">
        <v>179</v>
      </c>
      <c r="E203" s="151" t="s">
        <v>788</v>
      </c>
      <c r="F203" s="152" t="s">
        <v>789</v>
      </c>
      <c r="G203" s="153" t="s">
        <v>176</v>
      </c>
      <c r="H203" s="154">
        <v>6</v>
      </c>
      <c r="I203" s="155"/>
      <c r="J203" s="156">
        <f t="shared" si="40"/>
        <v>0</v>
      </c>
      <c r="K203" s="157"/>
      <c r="L203" s="158"/>
      <c r="M203" s="159" t="s">
        <v>1</v>
      </c>
      <c r="N203" s="160" t="s">
        <v>38</v>
      </c>
      <c r="P203" s="146">
        <f t="shared" si="41"/>
        <v>0</v>
      </c>
      <c r="Q203" s="146">
        <v>0</v>
      </c>
      <c r="R203" s="146">
        <f t="shared" si="42"/>
        <v>0</v>
      </c>
      <c r="S203" s="146">
        <v>0</v>
      </c>
      <c r="T203" s="147">
        <f t="shared" si="43"/>
        <v>0</v>
      </c>
      <c r="AR203" s="148" t="s">
        <v>249</v>
      </c>
      <c r="AT203" s="148" t="s">
        <v>179</v>
      </c>
      <c r="AU203" s="148" t="s">
        <v>138</v>
      </c>
      <c r="AY203" s="13" t="s">
        <v>131</v>
      </c>
      <c r="BE203" s="149">
        <f t="shared" si="44"/>
        <v>0</v>
      </c>
      <c r="BF203" s="149">
        <f t="shared" si="45"/>
        <v>0</v>
      </c>
      <c r="BG203" s="149">
        <f t="shared" si="46"/>
        <v>0</v>
      </c>
      <c r="BH203" s="149">
        <f t="shared" si="47"/>
        <v>0</v>
      </c>
      <c r="BI203" s="149">
        <f t="shared" si="48"/>
        <v>0</v>
      </c>
      <c r="BJ203" s="13" t="s">
        <v>138</v>
      </c>
      <c r="BK203" s="149">
        <f t="shared" si="49"/>
        <v>0</v>
      </c>
      <c r="BL203" s="13" t="s">
        <v>161</v>
      </c>
      <c r="BM203" s="148" t="s">
        <v>346</v>
      </c>
    </row>
    <row r="204" spans="2:65" s="1" customFormat="1" ht="24.25" customHeight="1">
      <c r="B204" s="135"/>
      <c r="C204" s="136" t="s">
        <v>244</v>
      </c>
      <c r="D204" s="136" t="s">
        <v>133</v>
      </c>
      <c r="E204" s="137" t="s">
        <v>790</v>
      </c>
      <c r="F204" s="138" t="s">
        <v>791</v>
      </c>
      <c r="G204" s="139" t="s">
        <v>176</v>
      </c>
      <c r="H204" s="140">
        <v>18</v>
      </c>
      <c r="I204" s="141"/>
      <c r="J204" s="142">
        <f t="shared" si="40"/>
        <v>0</v>
      </c>
      <c r="K204" s="143"/>
      <c r="L204" s="28"/>
      <c r="M204" s="144" t="s">
        <v>1</v>
      </c>
      <c r="N204" s="145" t="s">
        <v>38</v>
      </c>
      <c r="P204" s="146">
        <f t="shared" si="41"/>
        <v>0</v>
      </c>
      <c r="Q204" s="146">
        <v>0</v>
      </c>
      <c r="R204" s="146">
        <f t="shared" si="42"/>
        <v>0</v>
      </c>
      <c r="S204" s="146">
        <v>0</v>
      </c>
      <c r="T204" s="147">
        <f t="shared" si="43"/>
        <v>0</v>
      </c>
      <c r="AR204" s="148" t="s">
        <v>161</v>
      </c>
      <c r="AT204" s="148" t="s">
        <v>133</v>
      </c>
      <c r="AU204" s="148" t="s">
        <v>138</v>
      </c>
      <c r="AY204" s="13" t="s">
        <v>131</v>
      </c>
      <c r="BE204" s="149">
        <f t="shared" si="44"/>
        <v>0</v>
      </c>
      <c r="BF204" s="149">
        <f t="shared" si="45"/>
        <v>0</v>
      </c>
      <c r="BG204" s="149">
        <f t="shared" si="46"/>
        <v>0</v>
      </c>
      <c r="BH204" s="149">
        <f t="shared" si="47"/>
        <v>0</v>
      </c>
      <c r="BI204" s="149">
        <f t="shared" si="48"/>
        <v>0</v>
      </c>
      <c r="BJ204" s="13" t="s">
        <v>138</v>
      </c>
      <c r="BK204" s="149">
        <f t="shared" si="49"/>
        <v>0</v>
      </c>
      <c r="BL204" s="13" t="s">
        <v>161</v>
      </c>
      <c r="BM204" s="148" t="s">
        <v>350</v>
      </c>
    </row>
    <row r="205" spans="2:65" s="1" customFormat="1" ht="21.75" customHeight="1">
      <c r="B205" s="135"/>
      <c r="C205" s="150" t="s">
        <v>368</v>
      </c>
      <c r="D205" s="150" t="s">
        <v>179</v>
      </c>
      <c r="E205" s="151" t="s">
        <v>792</v>
      </c>
      <c r="F205" s="152" t="s">
        <v>793</v>
      </c>
      <c r="G205" s="153" t="s">
        <v>176</v>
      </c>
      <c r="H205" s="154">
        <v>6</v>
      </c>
      <c r="I205" s="155"/>
      <c r="J205" s="156">
        <f t="shared" si="40"/>
        <v>0</v>
      </c>
      <c r="K205" s="157"/>
      <c r="L205" s="158"/>
      <c r="M205" s="159" t="s">
        <v>1</v>
      </c>
      <c r="N205" s="160" t="s">
        <v>38</v>
      </c>
      <c r="P205" s="146">
        <f t="shared" si="41"/>
        <v>0</v>
      </c>
      <c r="Q205" s="146">
        <v>0</v>
      </c>
      <c r="R205" s="146">
        <f t="shared" si="42"/>
        <v>0</v>
      </c>
      <c r="S205" s="146">
        <v>0</v>
      </c>
      <c r="T205" s="147">
        <f t="shared" si="43"/>
        <v>0</v>
      </c>
      <c r="AR205" s="148" t="s">
        <v>249</v>
      </c>
      <c r="AT205" s="148" t="s">
        <v>179</v>
      </c>
      <c r="AU205" s="148" t="s">
        <v>138</v>
      </c>
      <c r="AY205" s="13" t="s">
        <v>131</v>
      </c>
      <c r="BE205" s="149">
        <f t="shared" si="44"/>
        <v>0</v>
      </c>
      <c r="BF205" s="149">
        <f t="shared" si="45"/>
        <v>0</v>
      </c>
      <c r="BG205" s="149">
        <f t="shared" si="46"/>
        <v>0</v>
      </c>
      <c r="BH205" s="149">
        <f t="shared" si="47"/>
        <v>0</v>
      </c>
      <c r="BI205" s="149">
        <f t="shared" si="48"/>
        <v>0</v>
      </c>
      <c r="BJ205" s="13" t="s">
        <v>138</v>
      </c>
      <c r="BK205" s="149">
        <f t="shared" si="49"/>
        <v>0</v>
      </c>
      <c r="BL205" s="13" t="s">
        <v>161</v>
      </c>
      <c r="BM205" s="148" t="s">
        <v>355</v>
      </c>
    </row>
    <row r="206" spans="2:65" s="1" customFormat="1" ht="33" customHeight="1">
      <c r="B206" s="135"/>
      <c r="C206" s="150" t="s">
        <v>248</v>
      </c>
      <c r="D206" s="150" t="s">
        <v>179</v>
      </c>
      <c r="E206" s="151" t="s">
        <v>794</v>
      </c>
      <c r="F206" s="152" t="s">
        <v>795</v>
      </c>
      <c r="G206" s="153" t="s">
        <v>176</v>
      </c>
      <c r="H206" s="154">
        <v>6</v>
      </c>
      <c r="I206" s="155"/>
      <c r="J206" s="156">
        <f t="shared" si="40"/>
        <v>0</v>
      </c>
      <c r="K206" s="157"/>
      <c r="L206" s="158"/>
      <c r="M206" s="159" t="s">
        <v>1</v>
      </c>
      <c r="N206" s="160" t="s">
        <v>38</v>
      </c>
      <c r="P206" s="146">
        <f t="shared" si="41"/>
        <v>0</v>
      </c>
      <c r="Q206" s="146">
        <v>0</v>
      </c>
      <c r="R206" s="146">
        <f t="shared" si="42"/>
        <v>0</v>
      </c>
      <c r="S206" s="146">
        <v>0</v>
      </c>
      <c r="T206" s="147">
        <f t="shared" si="43"/>
        <v>0</v>
      </c>
      <c r="AR206" s="148" t="s">
        <v>249</v>
      </c>
      <c r="AT206" s="148" t="s">
        <v>179</v>
      </c>
      <c r="AU206" s="148" t="s">
        <v>138</v>
      </c>
      <c r="AY206" s="13" t="s">
        <v>131</v>
      </c>
      <c r="BE206" s="149">
        <f t="shared" si="44"/>
        <v>0</v>
      </c>
      <c r="BF206" s="149">
        <f t="shared" si="45"/>
        <v>0</v>
      </c>
      <c r="BG206" s="149">
        <f t="shared" si="46"/>
        <v>0</v>
      </c>
      <c r="BH206" s="149">
        <f t="shared" si="47"/>
        <v>0</v>
      </c>
      <c r="BI206" s="149">
        <f t="shared" si="48"/>
        <v>0</v>
      </c>
      <c r="BJ206" s="13" t="s">
        <v>138</v>
      </c>
      <c r="BK206" s="149">
        <f t="shared" si="49"/>
        <v>0</v>
      </c>
      <c r="BL206" s="13" t="s">
        <v>161</v>
      </c>
      <c r="BM206" s="148" t="s">
        <v>363</v>
      </c>
    </row>
    <row r="207" spans="2:65" s="1" customFormat="1" ht="24.25" customHeight="1">
      <c r="B207" s="135"/>
      <c r="C207" s="150" t="s">
        <v>375</v>
      </c>
      <c r="D207" s="150" t="s">
        <v>179</v>
      </c>
      <c r="E207" s="151" t="s">
        <v>796</v>
      </c>
      <c r="F207" s="152" t="s">
        <v>797</v>
      </c>
      <c r="G207" s="153" t="s">
        <v>176</v>
      </c>
      <c r="H207" s="154">
        <v>3</v>
      </c>
      <c r="I207" s="155"/>
      <c r="J207" s="156">
        <f t="shared" si="40"/>
        <v>0</v>
      </c>
      <c r="K207" s="157"/>
      <c r="L207" s="158"/>
      <c r="M207" s="159" t="s">
        <v>1</v>
      </c>
      <c r="N207" s="160" t="s">
        <v>38</v>
      </c>
      <c r="P207" s="146">
        <f t="shared" si="41"/>
        <v>0</v>
      </c>
      <c r="Q207" s="146">
        <v>0</v>
      </c>
      <c r="R207" s="146">
        <f t="shared" si="42"/>
        <v>0</v>
      </c>
      <c r="S207" s="146">
        <v>0</v>
      </c>
      <c r="T207" s="147">
        <f t="shared" si="43"/>
        <v>0</v>
      </c>
      <c r="AR207" s="148" t="s">
        <v>249</v>
      </c>
      <c r="AT207" s="148" t="s">
        <v>179</v>
      </c>
      <c r="AU207" s="148" t="s">
        <v>138</v>
      </c>
      <c r="AY207" s="13" t="s">
        <v>131</v>
      </c>
      <c r="BE207" s="149">
        <f t="shared" si="44"/>
        <v>0</v>
      </c>
      <c r="BF207" s="149">
        <f t="shared" si="45"/>
        <v>0</v>
      </c>
      <c r="BG207" s="149">
        <f t="shared" si="46"/>
        <v>0</v>
      </c>
      <c r="BH207" s="149">
        <f t="shared" si="47"/>
        <v>0</v>
      </c>
      <c r="BI207" s="149">
        <f t="shared" si="48"/>
        <v>0</v>
      </c>
      <c r="BJ207" s="13" t="s">
        <v>138</v>
      </c>
      <c r="BK207" s="149">
        <f t="shared" si="49"/>
        <v>0</v>
      </c>
      <c r="BL207" s="13" t="s">
        <v>161</v>
      </c>
      <c r="BM207" s="148" t="s">
        <v>367</v>
      </c>
    </row>
    <row r="208" spans="2:65" s="1" customFormat="1" ht="24.25" customHeight="1">
      <c r="B208" s="135"/>
      <c r="C208" s="150" t="s">
        <v>252</v>
      </c>
      <c r="D208" s="150" t="s">
        <v>179</v>
      </c>
      <c r="E208" s="151" t="s">
        <v>798</v>
      </c>
      <c r="F208" s="152" t="s">
        <v>799</v>
      </c>
      <c r="G208" s="153" t="s">
        <v>176</v>
      </c>
      <c r="H208" s="154">
        <v>3</v>
      </c>
      <c r="I208" s="155"/>
      <c r="J208" s="156">
        <f t="shared" si="40"/>
        <v>0</v>
      </c>
      <c r="K208" s="157"/>
      <c r="L208" s="158"/>
      <c r="M208" s="159" t="s">
        <v>1</v>
      </c>
      <c r="N208" s="160" t="s">
        <v>38</v>
      </c>
      <c r="P208" s="146">
        <f t="shared" si="41"/>
        <v>0</v>
      </c>
      <c r="Q208" s="146">
        <v>0</v>
      </c>
      <c r="R208" s="146">
        <f t="shared" si="42"/>
        <v>0</v>
      </c>
      <c r="S208" s="146">
        <v>0</v>
      </c>
      <c r="T208" s="147">
        <f t="shared" si="43"/>
        <v>0</v>
      </c>
      <c r="AR208" s="148" t="s">
        <v>249</v>
      </c>
      <c r="AT208" s="148" t="s">
        <v>179</v>
      </c>
      <c r="AU208" s="148" t="s">
        <v>138</v>
      </c>
      <c r="AY208" s="13" t="s">
        <v>131</v>
      </c>
      <c r="BE208" s="149">
        <f t="shared" si="44"/>
        <v>0</v>
      </c>
      <c r="BF208" s="149">
        <f t="shared" si="45"/>
        <v>0</v>
      </c>
      <c r="BG208" s="149">
        <f t="shared" si="46"/>
        <v>0</v>
      </c>
      <c r="BH208" s="149">
        <f t="shared" si="47"/>
        <v>0</v>
      </c>
      <c r="BI208" s="149">
        <f t="shared" si="48"/>
        <v>0</v>
      </c>
      <c r="BJ208" s="13" t="s">
        <v>138</v>
      </c>
      <c r="BK208" s="149">
        <f t="shared" si="49"/>
        <v>0</v>
      </c>
      <c r="BL208" s="13" t="s">
        <v>161</v>
      </c>
      <c r="BM208" s="148" t="s">
        <v>371</v>
      </c>
    </row>
    <row r="209" spans="2:65" s="1" customFormat="1" ht="21.75" customHeight="1">
      <c r="B209" s="135"/>
      <c r="C209" s="136" t="s">
        <v>382</v>
      </c>
      <c r="D209" s="136" t="s">
        <v>133</v>
      </c>
      <c r="E209" s="137" t="s">
        <v>800</v>
      </c>
      <c r="F209" s="138" t="s">
        <v>801</v>
      </c>
      <c r="G209" s="139" t="s">
        <v>633</v>
      </c>
      <c r="H209" s="168"/>
      <c r="I209" s="141"/>
      <c r="J209" s="142">
        <f t="shared" si="40"/>
        <v>0</v>
      </c>
      <c r="K209" s="143"/>
      <c r="L209" s="28"/>
      <c r="M209" s="144" t="s">
        <v>1</v>
      </c>
      <c r="N209" s="145" t="s">
        <v>38</v>
      </c>
      <c r="P209" s="146">
        <f t="shared" si="41"/>
        <v>0</v>
      </c>
      <c r="Q209" s="146">
        <v>0</v>
      </c>
      <c r="R209" s="146">
        <f t="shared" si="42"/>
        <v>0</v>
      </c>
      <c r="S209" s="146">
        <v>0</v>
      </c>
      <c r="T209" s="147">
        <f t="shared" si="43"/>
        <v>0</v>
      </c>
      <c r="AR209" s="148" t="s">
        <v>161</v>
      </c>
      <c r="AT209" s="148" t="s">
        <v>133</v>
      </c>
      <c r="AU209" s="148" t="s">
        <v>138</v>
      </c>
      <c r="AY209" s="13" t="s">
        <v>131</v>
      </c>
      <c r="BE209" s="149">
        <f t="shared" si="44"/>
        <v>0</v>
      </c>
      <c r="BF209" s="149">
        <f t="shared" si="45"/>
        <v>0</v>
      </c>
      <c r="BG209" s="149">
        <f t="shared" si="46"/>
        <v>0</v>
      </c>
      <c r="BH209" s="149">
        <f t="shared" si="47"/>
        <v>0</v>
      </c>
      <c r="BI209" s="149">
        <f t="shared" si="48"/>
        <v>0</v>
      </c>
      <c r="BJ209" s="13" t="s">
        <v>138</v>
      </c>
      <c r="BK209" s="149">
        <f t="shared" si="49"/>
        <v>0</v>
      </c>
      <c r="BL209" s="13" t="s">
        <v>161</v>
      </c>
      <c r="BM209" s="148" t="s">
        <v>374</v>
      </c>
    </row>
    <row r="210" spans="2:65" s="11" customFormat="1" ht="22.75" customHeight="1">
      <c r="B210" s="123"/>
      <c r="D210" s="124" t="s">
        <v>71</v>
      </c>
      <c r="E210" s="133" t="s">
        <v>802</v>
      </c>
      <c r="F210" s="133" t="s">
        <v>803</v>
      </c>
      <c r="I210" s="126"/>
      <c r="J210" s="134">
        <f>BK210</f>
        <v>0</v>
      </c>
      <c r="L210" s="123"/>
      <c r="M210" s="128"/>
      <c r="P210" s="129">
        <f>SUM(P211:P218)</f>
        <v>0</v>
      </c>
      <c r="R210" s="129">
        <f>SUM(R211:R218)</f>
        <v>0</v>
      </c>
      <c r="T210" s="130">
        <f>SUM(T211:T218)</f>
        <v>0</v>
      </c>
      <c r="AR210" s="124" t="s">
        <v>138</v>
      </c>
      <c r="AT210" s="131" t="s">
        <v>71</v>
      </c>
      <c r="AU210" s="131" t="s">
        <v>79</v>
      </c>
      <c r="AY210" s="124" t="s">
        <v>131</v>
      </c>
      <c r="BK210" s="132">
        <f>SUM(BK211:BK218)</f>
        <v>0</v>
      </c>
    </row>
    <row r="211" spans="2:65" s="1" customFormat="1" ht="24.25" customHeight="1">
      <c r="B211" s="135"/>
      <c r="C211" s="136" t="s">
        <v>386</v>
      </c>
      <c r="D211" s="136" t="s">
        <v>133</v>
      </c>
      <c r="E211" s="137" t="s">
        <v>804</v>
      </c>
      <c r="F211" s="138" t="s">
        <v>805</v>
      </c>
      <c r="G211" s="139" t="s">
        <v>176</v>
      </c>
      <c r="H211" s="140">
        <v>6</v>
      </c>
      <c r="I211" s="141"/>
      <c r="J211" s="142">
        <f t="shared" ref="J211:J218" si="50">ROUND(I211*H211,2)</f>
        <v>0</v>
      </c>
      <c r="K211" s="143"/>
      <c r="L211" s="28"/>
      <c r="M211" s="144" t="s">
        <v>1</v>
      </c>
      <c r="N211" s="145" t="s">
        <v>38</v>
      </c>
      <c r="P211" s="146">
        <f t="shared" ref="P211:P218" si="51">O211*H211</f>
        <v>0</v>
      </c>
      <c r="Q211" s="146">
        <v>0</v>
      </c>
      <c r="R211" s="146">
        <f t="shared" ref="R211:R218" si="52">Q211*H211</f>
        <v>0</v>
      </c>
      <c r="S211" s="146">
        <v>0</v>
      </c>
      <c r="T211" s="147">
        <f t="shared" ref="T211:T218" si="53">S211*H211</f>
        <v>0</v>
      </c>
      <c r="AR211" s="148" t="s">
        <v>161</v>
      </c>
      <c r="AT211" s="148" t="s">
        <v>133</v>
      </c>
      <c r="AU211" s="148" t="s">
        <v>138</v>
      </c>
      <c r="AY211" s="13" t="s">
        <v>131</v>
      </c>
      <c r="BE211" s="149">
        <f t="shared" ref="BE211:BE218" si="54">IF(N211="základná",J211,0)</f>
        <v>0</v>
      </c>
      <c r="BF211" s="149">
        <f t="shared" ref="BF211:BF218" si="55">IF(N211="znížená",J211,0)</f>
        <v>0</v>
      </c>
      <c r="BG211" s="149">
        <f t="shared" ref="BG211:BG218" si="56">IF(N211="zákl. prenesená",J211,0)</f>
        <v>0</v>
      </c>
      <c r="BH211" s="149">
        <f t="shared" ref="BH211:BH218" si="57">IF(N211="zníž. prenesená",J211,0)</f>
        <v>0</v>
      </c>
      <c r="BI211" s="149">
        <f t="shared" ref="BI211:BI218" si="58">IF(N211="nulová",J211,0)</f>
        <v>0</v>
      </c>
      <c r="BJ211" s="13" t="s">
        <v>138</v>
      </c>
      <c r="BK211" s="149">
        <f t="shared" ref="BK211:BK218" si="59">ROUND(I211*H211,2)</f>
        <v>0</v>
      </c>
      <c r="BL211" s="13" t="s">
        <v>161</v>
      </c>
      <c r="BM211" s="148" t="s">
        <v>378</v>
      </c>
    </row>
    <row r="212" spans="2:65" s="1" customFormat="1" ht="24.25" customHeight="1">
      <c r="B212" s="135"/>
      <c r="C212" s="136" t="s">
        <v>390</v>
      </c>
      <c r="D212" s="136" t="s">
        <v>133</v>
      </c>
      <c r="E212" s="137" t="s">
        <v>806</v>
      </c>
      <c r="F212" s="138" t="s">
        <v>807</v>
      </c>
      <c r="G212" s="139" t="s">
        <v>176</v>
      </c>
      <c r="H212" s="140">
        <v>1</v>
      </c>
      <c r="I212" s="141"/>
      <c r="J212" s="142">
        <f t="shared" si="50"/>
        <v>0</v>
      </c>
      <c r="K212" s="143"/>
      <c r="L212" s="28"/>
      <c r="M212" s="144" t="s">
        <v>1</v>
      </c>
      <c r="N212" s="145" t="s">
        <v>38</v>
      </c>
      <c r="P212" s="146">
        <f t="shared" si="51"/>
        <v>0</v>
      </c>
      <c r="Q212" s="146">
        <v>0</v>
      </c>
      <c r="R212" s="146">
        <f t="shared" si="52"/>
        <v>0</v>
      </c>
      <c r="S212" s="146">
        <v>0</v>
      </c>
      <c r="T212" s="147">
        <f t="shared" si="53"/>
        <v>0</v>
      </c>
      <c r="AR212" s="148" t="s">
        <v>161</v>
      </c>
      <c r="AT212" s="148" t="s">
        <v>133</v>
      </c>
      <c r="AU212" s="148" t="s">
        <v>138</v>
      </c>
      <c r="AY212" s="13" t="s">
        <v>131</v>
      </c>
      <c r="BE212" s="149">
        <f t="shared" si="54"/>
        <v>0</v>
      </c>
      <c r="BF212" s="149">
        <f t="shared" si="55"/>
        <v>0</v>
      </c>
      <c r="BG212" s="149">
        <f t="shared" si="56"/>
        <v>0</v>
      </c>
      <c r="BH212" s="149">
        <f t="shared" si="57"/>
        <v>0</v>
      </c>
      <c r="BI212" s="149">
        <f t="shared" si="58"/>
        <v>0</v>
      </c>
      <c r="BJ212" s="13" t="s">
        <v>138</v>
      </c>
      <c r="BK212" s="149">
        <f t="shared" si="59"/>
        <v>0</v>
      </c>
      <c r="BL212" s="13" t="s">
        <v>161</v>
      </c>
      <c r="BM212" s="148" t="s">
        <v>808</v>
      </c>
    </row>
    <row r="213" spans="2:65" s="1" customFormat="1" ht="33" customHeight="1">
      <c r="B213" s="135"/>
      <c r="C213" s="136" t="s">
        <v>256</v>
      </c>
      <c r="D213" s="136" t="s">
        <v>133</v>
      </c>
      <c r="E213" s="137" t="s">
        <v>809</v>
      </c>
      <c r="F213" s="138" t="s">
        <v>810</v>
      </c>
      <c r="G213" s="139" t="s">
        <v>176</v>
      </c>
      <c r="H213" s="140">
        <v>5</v>
      </c>
      <c r="I213" s="141"/>
      <c r="J213" s="142">
        <f t="shared" si="50"/>
        <v>0</v>
      </c>
      <c r="K213" s="143"/>
      <c r="L213" s="28"/>
      <c r="M213" s="144" t="s">
        <v>1</v>
      </c>
      <c r="N213" s="145" t="s">
        <v>38</v>
      </c>
      <c r="P213" s="146">
        <f t="shared" si="51"/>
        <v>0</v>
      </c>
      <c r="Q213" s="146">
        <v>0</v>
      </c>
      <c r="R213" s="146">
        <f t="shared" si="52"/>
        <v>0</v>
      </c>
      <c r="S213" s="146">
        <v>0</v>
      </c>
      <c r="T213" s="147">
        <f t="shared" si="53"/>
        <v>0</v>
      </c>
      <c r="AR213" s="148" t="s">
        <v>161</v>
      </c>
      <c r="AT213" s="148" t="s">
        <v>133</v>
      </c>
      <c r="AU213" s="148" t="s">
        <v>138</v>
      </c>
      <c r="AY213" s="13" t="s">
        <v>131</v>
      </c>
      <c r="BE213" s="149">
        <f t="shared" si="54"/>
        <v>0</v>
      </c>
      <c r="BF213" s="149">
        <f t="shared" si="55"/>
        <v>0</v>
      </c>
      <c r="BG213" s="149">
        <f t="shared" si="56"/>
        <v>0</v>
      </c>
      <c r="BH213" s="149">
        <f t="shared" si="57"/>
        <v>0</v>
      </c>
      <c r="BI213" s="149">
        <f t="shared" si="58"/>
        <v>0</v>
      </c>
      <c r="BJ213" s="13" t="s">
        <v>138</v>
      </c>
      <c r="BK213" s="149">
        <f t="shared" si="59"/>
        <v>0</v>
      </c>
      <c r="BL213" s="13" t="s">
        <v>161</v>
      </c>
      <c r="BM213" s="148" t="s">
        <v>811</v>
      </c>
    </row>
    <row r="214" spans="2:65" s="1" customFormat="1" ht="16.5" customHeight="1">
      <c r="B214" s="135"/>
      <c r="C214" s="150" t="s">
        <v>397</v>
      </c>
      <c r="D214" s="150" t="s">
        <v>179</v>
      </c>
      <c r="E214" s="151" t="s">
        <v>812</v>
      </c>
      <c r="F214" s="152" t="s">
        <v>813</v>
      </c>
      <c r="G214" s="153" t="s">
        <v>176</v>
      </c>
      <c r="H214" s="154">
        <v>1</v>
      </c>
      <c r="I214" s="155"/>
      <c r="J214" s="156">
        <f t="shared" si="50"/>
        <v>0</v>
      </c>
      <c r="K214" s="157"/>
      <c r="L214" s="158"/>
      <c r="M214" s="159" t="s">
        <v>1</v>
      </c>
      <c r="N214" s="160" t="s">
        <v>38</v>
      </c>
      <c r="P214" s="146">
        <f t="shared" si="51"/>
        <v>0</v>
      </c>
      <c r="Q214" s="146">
        <v>0</v>
      </c>
      <c r="R214" s="146">
        <f t="shared" si="52"/>
        <v>0</v>
      </c>
      <c r="S214" s="146">
        <v>0</v>
      </c>
      <c r="T214" s="147">
        <f t="shared" si="53"/>
        <v>0</v>
      </c>
      <c r="AR214" s="148" t="s">
        <v>249</v>
      </c>
      <c r="AT214" s="148" t="s">
        <v>179</v>
      </c>
      <c r="AU214" s="148" t="s">
        <v>138</v>
      </c>
      <c r="AY214" s="13" t="s">
        <v>131</v>
      </c>
      <c r="BE214" s="149">
        <f t="shared" si="54"/>
        <v>0</v>
      </c>
      <c r="BF214" s="149">
        <f t="shared" si="55"/>
        <v>0</v>
      </c>
      <c r="BG214" s="149">
        <f t="shared" si="56"/>
        <v>0</v>
      </c>
      <c r="BH214" s="149">
        <f t="shared" si="57"/>
        <v>0</v>
      </c>
      <c r="BI214" s="149">
        <f t="shared" si="58"/>
        <v>0</v>
      </c>
      <c r="BJ214" s="13" t="s">
        <v>138</v>
      </c>
      <c r="BK214" s="149">
        <f t="shared" si="59"/>
        <v>0</v>
      </c>
      <c r="BL214" s="13" t="s">
        <v>161</v>
      </c>
      <c r="BM214" s="148" t="s">
        <v>389</v>
      </c>
    </row>
    <row r="215" spans="2:65" s="1" customFormat="1" ht="16.5" customHeight="1">
      <c r="B215" s="135"/>
      <c r="C215" s="150" t="s">
        <v>260</v>
      </c>
      <c r="D215" s="150" t="s">
        <v>179</v>
      </c>
      <c r="E215" s="151" t="s">
        <v>814</v>
      </c>
      <c r="F215" s="152" t="s">
        <v>815</v>
      </c>
      <c r="G215" s="153" t="s">
        <v>176</v>
      </c>
      <c r="H215" s="154">
        <v>5</v>
      </c>
      <c r="I215" s="155"/>
      <c r="J215" s="156">
        <f t="shared" si="50"/>
        <v>0</v>
      </c>
      <c r="K215" s="157"/>
      <c r="L215" s="158"/>
      <c r="M215" s="159" t="s">
        <v>1</v>
      </c>
      <c r="N215" s="160" t="s">
        <v>38</v>
      </c>
      <c r="P215" s="146">
        <f t="shared" si="51"/>
        <v>0</v>
      </c>
      <c r="Q215" s="146">
        <v>0</v>
      </c>
      <c r="R215" s="146">
        <f t="shared" si="52"/>
        <v>0</v>
      </c>
      <c r="S215" s="146">
        <v>0</v>
      </c>
      <c r="T215" s="147">
        <f t="shared" si="53"/>
        <v>0</v>
      </c>
      <c r="AR215" s="148" t="s">
        <v>249</v>
      </c>
      <c r="AT215" s="148" t="s">
        <v>179</v>
      </c>
      <c r="AU215" s="148" t="s">
        <v>138</v>
      </c>
      <c r="AY215" s="13" t="s">
        <v>131</v>
      </c>
      <c r="BE215" s="149">
        <f t="shared" si="54"/>
        <v>0</v>
      </c>
      <c r="BF215" s="149">
        <f t="shared" si="55"/>
        <v>0</v>
      </c>
      <c r="BG215" s="149">
        <f t="shared" si="56"/>
        <v>0</v>
      </c>
      <c r="BH215" s="149">
        <f t="shared" si="57"/>
        <v>0</v>
      </c>
      <c r="BI215" s="149">
        <f t="shared" si="58"/>
        <v>0</v>
      </c>
      <c r="BJ215" s="13" t="s">
        <v>138</v>
      </c>
      <c r="BK215" s="149">
        <f t="shared" si="59"/>
        <v>0</v>
      </c>
      <c r="BL215" s="13" t="s">
        <v>161</v>
      </c>
      <c r="BM215" s="148" t="s">
        <v>400</v>
      </c>
    </row>
    <row r="216" spans="2:65" s="1" customFormat="1" ht="21.75" customHeight="1">
      <c r="B216" s="135"/>
      <c r="C216" s="136" t="s">
        <v>404</v>
      </c>
      <c r="D216" s="136" t="s">
        <v>133</v>
      </c>
      <c r="E216" s="137" t="s">
        <v>816</v>
      </c>
      <c r="F216" s="138" t="s">
        <v>817</v>
      </c>
      <c r="G216" s="139" t="s">
        <v>176</v>
      </c>
      <c r="H216" s="140">
        <v>3</v>
      </c>
      <c r="I216" s="141"/>
      <c r="J216" s="142">
        <f t="shared" si="50"/>
        <v>0</v>
      </c>
      <c r="K216" s="143"/>
      <c r="L216" s="28"/>
      <c r="M216" s="144" t="s">
        <v>1</v>
      </c>
      <c r="N216" s="145" t="s">
        <v>38</v>
      </c>
      <c r="P216" s="146">
        <f t="shared" si="51"/>
        <v>0</v>
      </c>
      <c r="Q216" s="146">
        <v>0</v>
      </c>
      <c r="R216" s="146">
        <f t="shared" si="52"/>
        <v>0</v>
      </c>
      <c r="S216" s="146">
        <v>0</v>
      </c>
      <c r="T216" s="147">
        <f t="shared" si="53"/>
        <v>0</v>
      </c>
      <c r="AR216" s="148" t="s">
        <v>161</v>
      </c>
      <c r="AT216" s="148" t="s">
        <v>133</v>
      </c>
      <c r="AU216" s="148" t="s">
        <v>138</v>
      </c>
      <c r="AY216" s="13" t="s">
        <v>131</v>
      </c>
      <c r="BE216" s="149">
        <f t="shared" si="54"/>
        <v>0</v>
      </c>
      <c r="BF216" s="149">
        <f t="shared" si="55"/>
        <v>0</v>
      </c>
      <c r="BG216" s="149">
        <f t="shared" si="56"/>
        <v>0</v>
      </c>
      <c r="BH216" s="149">
        <f t="shared" si="57"/>
        <v>0</v>
      </c>
      <c r="BI216" s="149">
        <f t="shared" si="58"/>
        <v>0</v>
      </c>
      <c r="BJ216" s="13" t="s">
        <v>138</v>
      </c>
      <c r="BK216" s="149">
        <f t="shared" si="59"/>
        <v>0</v>
      </c>
      <c r="BL216" s="13" t="s">
        <v>161</v>
      </c>
      <c r="BM216" s="148" t="s">
        <v>403</v>
      </c>
    </row>
    <row r="217" spans="2:65" s="1" customFormat="1" ht="24.25" customHeight="1">
      <c r="B217" s="135"/>
      <c r="C217" s="150" t="s">
        <v>264</v>
      </c>
      <c r="D217" s="150" t="s">
        <v>179</v>
      </c>
      <c r="E217" s="151" t="s">
        <v>818</v>
      </c>
      <c r="F217" s="152" t="s">
        <v>819</v>
      </c>
      <c r="G217" s="153" t="s">
        <v>176</v>
      </c>
      <c r="H217" s="154">
        <v>3</v>
      </c>
      <c r="I217" s="155"/>
      <c r="J217" s="156">
        <f t="shared" si="50"/>
        <v>0</v>
      </c>
      <c r="K217" s="157"/>
      <c r="L217" s="158"/>
      <c r="M217" s="159" t="s">
        <v>1</v>
      </c>
      <c r="N217" s="160" t="s">
        <v>38</v>
      </c>
      <c r="P217" s="146">
        <f t="shared" si="51"/>
        <v>0</v>
      </c>
      <c r="Q217" s="146">
        <v>0</v>
      </c>
      <c r="R217" s="146">
        <f t="shared" si="52"/>
        <v>0</v>
      </c>
      <c r="S217" s="146">
        <v>0</v>
      </c>
      <c r="T217" s="147">
        <f t="shared" si="53"/>
        <v>0</v>
      </c>
      <c r="AR217" s="148" t="s">
        <v>249</v>
      </c>
      <c r="AT217" s="148" t="s">
        <v>179</v>
      </c>
      <c r="AU217" s="148" t="s">
        <v>138</v>
      </c>
      <c r="AY217" s="13" t="s">
        <v>131</v>
      </c>
      <c r="BE217" s="149">
        <f t="shared" si="54"/>
        <v>0</v>
      </c>
      <c r="BF217" s="149">
        <f t="shared" si="55"/>
        <v>0</v>
      </c>
      <c r="BG217" s="149">
        <f t="shared" si="56"/>
        <v>0</v>
      </c>
      <c r="BH217" s="149">
        <f t="shared" si="57"/>
        <v>0</v>
      </c>
      <c r="BI217" s="149">
        <f t="shared" si="58"/>
        <v>0</v>
      </c>
      <c r="BJ217" s="13" t="s">
        <v>138</v>
      </c>
      <c r="BK217" s="149">
        <f t="shared" si="59"/>
        <v>0</v>
      </c>
      <c r="BL217" s="13" t="s">
        <v>161</v>
      </c>
      <c r="BM217" s="148" t="s">
        <v>407</v>
      </c>
    </row>
    <row r="218" spans="2:65" s="1" customFormat="1" ht="24.25" customHeight="1">
      <c r="B218" s="135"/>
      <c r="C218" s="136" t="s">
        <v>414</v>
      </c>
      <c r="D218" s="136" t="s">
        <v>133</v>
      </c>
      <c r="E218" s="137" t="s">
        <v>820</v>
      </c>
      <c r="F218" s="138" t="s">
        <v>821</v>
      </c>
      <c r="G218" s="139" t="s">
        <v>633</v>
      </c>
      <c r="H218" s="168"/>
      <c r="I218" s="141"/>
      <c r="J218" s="142">
        <f t="shared" si="50"/>
        <v>0</v>
      </c>
      <c r="K218" s="143"/>
      <c r="L218" s="28"/>
      <c r="M218" s="144" t="s">
        <v>1</v>
      </c>
      <c r="N218" s="145" t="s">
        <v>38</v>
      </c>
      <c r="P218" s="146">
        <f t="shared" si="51"/>
        <v>0</v>
      </c>
      <c r="Q218" s="146">
        <v>0</v>
      </c>
      <c r="R218" s="146">
        <f t="shared" si="52"/>
        <v>0</v>
      </c>
      <c r="S218" s="146">
        <v>0</v>
      </c>
      <c r="T218" s="147">
        <f t="shared" si="53"/>
        <v>0</v>
      </c>
      <c r="AR218" s="148" t="s">
        <v>161</v>
      </c>
      <c r="AT218" s="148" t="s">
        <v>133</v>
      </c>
      <c r="AU218" s="148" t="s">
        <v>138</v>
      </c>
      <c r="AY218" s="13" t="s">
        <v>131</v>
      </c>
      <c r="BE218" s="149">
        <f t="shared" si="54"/>
        <v>0</v>
      </c>
      <c r="BF218" s="149">
        <f t="shared" si="55"/>
        <v>0</v>
      </c>
      <c r="BG218" s="149">
        <f t="shared" si="56"/>
        <v>0</v>
      </c>
      <c r="BH218" s="149">
        <f t="shared" si="57"/>
        <v>0</v>
      </c>
      <c r="BI218" s="149">
        <f t="shared" si="58"/>
        <v>0</v>
      </c>
      <c r="BJ218" s="13" t="s">
        <v>138</v>
      </c>
      <c r="BK218" s="149">
        <f t="shared" si="59"/>
        <v>0</v>
      </c>
      <c r="BL218" s="13" t="s">
        <v>161</v>
      </c>
      <c r="BM218" s="148" t="s">
        <v>410</v>
      </c>
    </row>
    <row r="219" spans="2:65" s="11" customFormat="1" ht="22.75" customHeight="1">
      <c r="B219" s="123"/>
      <c r="D219" s="124" t="s">
        <v>71</v>
      </c>
      <c r="E219" s="133" t="s">
        <v>358</v>
      </c>
      <c r="F219" s="133" t="s">
        <v>822</v>
      </c>
      <c r="I219" s="126"/>
      <c r="J219" s="134">
        <f>BK219</f>
        <v>0</v>
      </c>
      <c r="L219" s="123"/>
      <c r="M219" s="128"/>
      <c r="P219" s="129">
        <f>SUM(P220:P222)</f>
        <v>0</v>
      </c>
      <c r="R219" s="129">
        <f>SUM(R220:R222)</f>
        <v>0</v>
      </c>
      <c r="T219" s="130">
        <f>SUM(T220:T222)</f>
        <v>0</v>
      </c>
      <c r="AR219" s="124" t="s">
        <v>138</v>
      </c>
      <c r="AT219" s="131" t="s">
        <v>71</v>
      </c>
      <c r="AU219" s="131" t="s">
        <v>79</v>
      </c>
      <c r="AY219" s="124" t="s">
        <v>131</v>
      </c>
      <c r="BK219" s="132">
        <f>SUM(BK220:BK222)</f>
        <v>0</v>
      </c>
    </row>
    <row r="220" spans="2:65" s="1" customFormat="1" ht="24.25" customHeight="1">
      <c r="B220" s="135"/>
      <c r="C220" s="136" t="s">
        <v>268</v>
      </c>
      <c r="D220" s="136" t="s">
        <v>133</v>
      </c>
      <c r="E220" s="137" t="s">
        <v>823</v>
      </c>
      <c r="F220" s="138" t="s">
        <v>824</v>
      </c>
      <c r="G220" s="139" t="s">
        <v>460</v>
      </c>
      <c r="H220" s="140">
        <v>5</v>
      </c>
      <c r="I220" s="141"/>
      <c r="J220" s="142">
        <f>ROUND(I220*H220,2)</f>
        <v>0</v>
      </c>
      <c r="K220" s="143"/>
      <c r="L220" s="28"/>
      <c r="M220" s="144" t="s">
        <v>1</v>
      </c>
      <c r="N220" s="145" t="s">
        <v>38</v>
      </c>
      <c r="P220" s="146">
        <f>O220*H220</f>
        <v>0</v>
      </c>
      <c r="Q220" s="146">
        <v>0</v>
      </c>
      <c r="R220" s="146">
        <f>Q220*H220</f>
        <v>0</v>
      </c>
      <c r="S220" s="146">
        <v>0</v>
      </c>
      <c r="T220" s="147">
        <f>S220*H220</f>
        <v>0</v>
      </c>
      <c r="AR220" s="148" t="s">
        <v>161</v>
      </c>
      <c r="AT220" s="148" t="s">
        <v>133</v>
      </c>
      <c r="AU220" s="148" t="s">
        <v>138</v>
      </c>
      <c r="AY220" s="13" t="s">
        <v>131</v>
      </c>
      <c r="BE220" s="149">
        <f>IF(N220="základná",J220,0)</f>
        <v>0</v>
      </c>
      <c r="BF220" s="149">
        <f>IF(N220="znížená",J220,0)</f>
        <v>0</v>
      </c>
      <c r="BG220" s="149">
        <f>IF(N220="zákl. prenesená",J220,0)</f>
        <v>0</v>
      </c>
      <c r="BH220" s="149">
        <f>IF(N220="zníž. prenesená",J220,0)</f>
        <v>0</v>
      </c>
      <c r="BI220" s="149">
        <f>IF(N220="nulová",J220,0)</f>
        <v>0</v>
      </c>
      <c r="BJ220" s="13" t="s">
        <v>138</v>
      </c>
      <c r="BK220" s="149">
        <f>ROUND(I220*H220,2)</f>
        <v>0</v>
      </c>
      <c r="BL220" s="13" t="s">
        <v>161</v>
      </c>
      <c r="BM220" s="148" t="s">
        <v>417</v>
      </c>
    </row>
    <row r="221" spans="2:65" s="1" customFormat="1" ht="21.75" customHeight="1">
      <c r="B221" s="135"/>
      <c r="C221" s="150" t="s">
        <v>421</v>
      </c>
      <c r="D221" s="150" t="s">
        <v>179</v>
      </c>
      <c r="E221" s="151" t="s">
        <v>825</v>
      </c>
      <c r="F221" s="152" t="s">
        <v>826</v>
      </c>
      <c r="G221" s="153" t="s">
        <v>176</v>
      </c>
      <c r="H221" s="154">
        <v>1</v>
      </c>
      <c r="I221" s="155"/>
      <c r="J221" s="156">
        <f>ROUND(I221*H221,2)</f>
        <v>0</v>
      </c>
      <c r="K221" s="157"/>
      <c r="L221" s="158"/>
      <c r="M221" s="159" t="s">
        <v>1</v>
      </c>
      <c r="N221" s="160" t="s">
        <v>38</v>
      </c>
      <c r="P221" s="146">
        <f>O221*H221</f>
        <v>0</v>
      </c>
      <c r="Q221" s="146">
        <v>0</v>
      </c>
      <c r="R221" s="146">
        <f>Q221*H221</f>
        <v>0</v>
      </c>
      <c r="S221" s="146">
        <v>0</v>
      </c>
      <c r="T221" s="147">
        <f>S221*H221</f>
        <v>0</v>
      </c>
      <c r="AR221" s="148" t="s">
        <v>249</v>
      </c>
      <c r="AT221" s="148" t="s">
        <v>179</v>
      </c>
      <c r="AU221" s="148" t="s">
        <v>138</v>
      </c>
      <c r="AY221" s="13" t="s">
        <v>131</v>
      </c>
      <c r="BE221" s="149">
        <f>IF(N221="základná",J221,0)</f>
        <v>0</v>
      </c>
      <c r="BF221" s="149">
        <f>IF(N221="znížená",J221,0)</f>
        <v>0</v>
      </c>
      <c r="BG221" s="149">
        <f>IF(N221="zákl. prenesená",J221,0)</f>
        <v>0</v>
      </c>
      <c r="BH221" s="149">
        <f>IF(N221="zníž. prenesená",J221,0)</f>
        <v>0</v>
      </c>
      <c r="BI221" s="149">
        <f>IF(N221="nulová",J221,0)</f>
        <v>0</v>
      </c>
      <c r="BJ221" s="13" t="s">
        <v>138</v>
      </c>
      <c r="BK221" s="149">
        <f>ROUND(I221*H221,2)</f>
        <v>0</v>
      </c>
      <c r="BL221" s="13" t="s">
        <v>161</v>
      </c>
      <c r="BM221" s="148" t="s">
        <v>420</v>
      </c>
    </row>
    <row r="222" spans="2:65" s="1" customFormat="1" ht="24.25" customHeight="1">
      <c r="B222" s="135"/>
      <c r="C222" s="136" t="s">
        <v>272</v>
      </c>
      <c r="D222" s="136" t="s">
        <v>133</v>
      </c>
      <c r="E222" s="137" t="s">
        <v>827</v>
      </c>
      <c r="F222" s="138" t="s">
        <v>409</v>
      </c>
      <c r="G222" s="139" t="s">
        <v>633</v>
      </c>
      <c r="H222" s="168"/>
      <c r="I222" s="141"/>
      <c r="J222" s="142">
        <f>ROUND(I222*H222,2)</f>
        <v>0</v>
      </c>
      <c r="K222" s="143"/>
      <c r="L222" s="28"/>
      <c r="M222" s="144" t="s">
        <v>1</v>
      </c>
      <c r="N222" s="145" t="s">
        <v>38</v>
      </c>
      <c r="P222" s="146">
        <f>O222*H222</f>
        <v>0</v>
      </c>
      <c r="Q222" s="146">
        <v>0</v>
      </c>
      <c r="R222" s="146">
        <f>Q222*H222</f>
        <v>0</v>
      </c>
      <c r="S222" s="146">
        <v>0</v>
      </c>
      <c r="T222" s="147">
        <f>S222*H222</f>
        <v>0</v>
      </c>
      <c r="AR222" s="148" t="s">
        <v>161</v>
      </c>
      <c r="AT222" s="148" t="s">
        <v>133</v>
      </c>
      <c r="AU222" s="148" t="s">
        <v>138</v>
      </c>
      <c r="AY222" s="13" t="s">
        <v>131</v>
      </c>
      <c r="BE222" s="149">
        <f>IF(N222="základná",J222,0)</f>
        <v>0</v>
      </c>
      <c r="BF222" s="149">
        <f>IF(N222="znížená",J222,0)</f>
        <v>0</v>
      </c>
      <c r="BG222" s="149">
        <f>IF(N222="zákl. prenesená",J222,0)</f>
        <v>0</v>
      </c>
      <c r="BH222" s="149">
        <f>IF(N222="zníž. prenesená",J222,0)</f>
        <v>0</v>
      </c>
      <c r="BI222" s="149">
        <f>IF(N222="nulová",J222,0)</f>
        <v>0</v>
      </c>
      <c r="BJ222" s="13" t="s">
        <v>138</v>
      </c>
      <c r="BK222" s="149">
        <f>ROUND(I222*H222,2)</f>
        <v>0</v>
      </c>
      <c r="BL222" s="13" t="s">
        <v>161</v>
      </c>
      <c r="BM222" s="148" t="s">
        <v>425</v>
      </c>
    </row>
    <row r="223" spans="2:65" s="11" customFormat="1" ht="26" customHeight="1">
      <c r="B223" s="123"/>
      <c r="D223" s="124" t="s">
        <v>71</v>
      </c>
      <c r="E223" s="125" t="s">
        <v>828</v>
      </c>
      <c r="F223" s="125" t="s">
        <v>829</v>
      </c>
      <c r="I223" s="126"/>
      <c r="J223" s="127">
        <f>BK223</f>
        <v>0</v>
      </c>
      <c r="L223" s="123"/>
      <c r="M223" s="128"/>
      <c r="P223" s="129">
        <f>P224</f>
        <v>0</v>
      </c>
      <c r="R223" s="129">
        <f>R224</f>
        <v>0</v>
      </c>
      <c r="T223" s="130">
        <f>T224</f>
        <v>0</v>
      </c>
      <c r="AR223" s="124" t="s">
        <v>137</v>
      </c>
      <c r="AT223" s="131" t="s">
        <v>71</v>
      </c>
      <c r="AU223" s="131" t="s">
        <v>72</v>
      </c>
      <c r="AY223" s="124" t="s">
        <v>131</v>
      </c>
      <c r="BK223" s="132">
        <f>BK224</f>
        <v>0</v>
      </c>
    </row>
    <row r="224" spans="2:65" s="1" customFormat="1" ht="33" customHeight="1">
      <c r="B224" s="135"/>
      <c r="C224" s="136" t="s">
        <v>429</v>
      </c>
      <c r="D224" s="136" t="s">
        <v>133</v>
      </c>
      <c r="E224" s="137" t="s">
        <v>830</v>
      </c>
      <c r="F224" s="138" t="s">
        <v>831</v>
      </c>
      <c r="G224" s="139" t="s">
        <v>492</v>
      </c>
      <c r="H224" s="140">
        <v>8</v>
      </c>
      <c r="I224" s="141"/>
      <c r="J224" s="142">
        <f>ROUND(I224*H224,2)</f>
        <v>0</v>
      </c>
      <c r="K224" s="143"/>
      <c r="L224" s="28"/>
      <c r="M224" s="144" t="s">
        <v>1</v>
      </c>
      <c r="N224" s="145" t="s">
        <v>38</v>
      </c>
      <c r="P224" s="146">
        <f>O224*H224</f>
        <v>0</v>
      </c>
      <c r="Q224" s="146">
        <v>0</v>
      </c>
      <c r="R224" s="146">
        <f>Q224*H224</f>
        <v>0</v>
      </c>
      <c r="S224" s="146">
        <v>0</v>
      </c>
      <c r="T224" s="147">
        <f>S224*H224</f>
        <v>0</v>
      </c>
      <c r="AR224" s="148" t="s">
        <v>493</v>
      </c>
      <c r="AT224" s="148" t="s">
        <v>133</v>
      </c>
      <c r="AU224" s="148" t="s">
        <v>79</v>
      </c>
      <c r="AY224" s="13" t="s">
        <v>131</v>
      </c>
      <c r="BE224" s="149">
        <f>IF(N224="základná",J224,0)</f>
        <v>0</v>
      </c>
      <c r="BF224" s="149">
        <f>IF(N224="znížená",J224,0)</f>
        <v>0</v>
      </c>
      <c r="BG224" s="149">
        <f>IF(N224="zákl. prenesená",J224,0)</f>
        <v>0</v>
      </c>
      <c r="BH224" s="149">
        <f>IF(N224="zníž. prenesená",J224,0)</f>
        <v>0</v>
      </c>
      <c r="BI224" s="149">
        <f>IF(N224="nulová",J224,0)</f>
        <v>0</v>
      </c>
      <c r="BJ224" s="13" t="s">
        <v>138</v>
      </c>
      <c r="BK224" s="149">
        <f>ROUND(I224*H224,2)</f>
        <v>0</v>
      </c>
      <c r="BL224" s="13" t="s">
        <v>493</v>
      </c>
      <c r="BM224" s="148" t="s">
        <v>428</v>
      </c>
    </row>
    <row r="225" spans="2:65" s="11" customFormat="1" ht="26" customHeight="1">
      <c r="B225" s="123"/>
      <c r="D225" s="124" t="s">
        <v>71</v>
      </c>
      <c r="E225" s="125" t="s">
        <v>487</v>
      </c>
      <c r="F225" s="125" t="s">
        <v>832</v>
      </c>
      <c r="I225" s="126"/>
      <c r="J225" s="127">
        <f>BK225</f>
        <v>0</v>
      </c>
      <c r="L225" s="123"/>
      <c r="M225" s="128"/>
      <c r="P225" s="129">
        <f>SUM(P226:P233)</f>
        <v>0</v>
      </c>
      <c r="R225" s="129">
        <f>SUM(R226:R233)</f>
        <v>0</v>
      </c>
      <c r="T225" s="130">
        <f>SUM(T226:T233)</f>
        <v>0</v>
      </c>
      <c r="AR225" s="124" t="s">
        <v>137</v>
      </c>
      <c r="AT225" s="131" t="s">
        <v>71</v>
      </c>
      <c r="AU225" s="131" t="s">
        <v>72</v>
      </c>
      <c r="AY225" s="124" t="s">
        <v>131</v>
      </c>
      <c r="BK225" s="132">
        <f>SUM(BK226:BK233)</f>
        <v>0</v>
      </c>
    </row>
    <row r="226" spans="2:65" s="1" customFormat="1" ht="16.5" customHeight="1">
      <c r="B226" s="135"/>
      <c r="C226" s="136" t="s">
        <v>275</v>
      </c>
      <c r="D226" s="136" t="s">
        <v>133</v>
      </c>
      <c r="E226" s="137" t="s">
        <v>833</v>
      </c>
      <c r="F226" s="138" t="s">
        <v>834</v>
      </c>
      <c r="G226" s="139" t="s">
        <v>176</v>
      </c>
      <c r="H226" s="140">
        <v>1</v>
      </c>
      <c r="I226" s="141"/>
      <c r="J226" s="142">
        <f t="shared" ref="J226:J233" si="60">ROUND(I226*H226,2)</f>
        <v>0</v>
      </c>
      <c r="K226" s="143"/>
      <c r="L226" s="28"/>
      <c r="M226" s="144" t="s">
        <v>1</v>
      </c>
      <c r="N226" s="145" t="s">
        <v>38</v>
      </c>
      <c r="P226" s="146">
        <f t="shared" ref="P226:P233" si="61">O226*H226</f>
        <v>0</v>
      </c>
      <c r="Q226" s="146">
        <v>0</v>
      </c>
      <c r="R226" s="146">
        <f t="shared" ref="R226:R233" si="62">Q226*H226</f>
        <v>0</v>
      </c>
      <c r="S226" s="146">
        <v>0</v>
      </c>
      <c r="T226" s="147">
        <f t="shared" ref="T226:T233" si="63">S226*H226</f>
        <v>0</v>
      </c>
      <c r="AR226" s="148" t="s">
        <v>493</v>
      </c>
      <c r="AT226" s="148" t="s">
        <v>133</v>
      </c>
      <c r="AU226" s="148" t="s">
        <v>79</v>
      </c>
      <c r="AY226" s="13" t="s">
        <v>131</v>
      </c>
      <c r="BE226" s="149">
        <f t="shared" ref="BE226:BE233" si="64">IF(N226="základná",J226,0)</f>
        <v>0</v>
      </c>
      <c r="BF226" s="149">
        <f t="shared" ref="BF226:BF233" si="65">IF(N226="znížená",J226,0)</f>
        <v>0</v>
      </c>
      <c r="BG226" s="149">
        <f t="shared" ref="BG226:BG233" si="66">IF(N226="zákl. prenesená",J226,0)</f>
        <v>0</v>
      </c>
      <c r="BH226" s="149">
        <f t="shared" ref="BH226:BH233" si="67">IF(N226="zníž. prenesená",J226,0)</f>
        <v>0</v>
      </c>
      <c r="BI226" s="149">
        <f t="shared" ref="BI226:BI233" si="68">IF(N226="nulová",J226,0)</f>
        <v>0</v>
      </c>
      <c r="BJ226" s="13" t="s">
        <v>138</v>
      </c>
      <c r="BK226" s="149">
        <f t="shared" ref="BK226:BK233" si="69">ROUND(I226*H226,2)</f>
        <v>0</v>
      </c>
      <c r="BL226" s="13" t="s">
        <v>493</v>
      </c>
      <c r="BM226" s="148" t="s">
        <v>432</v>
      </c>
    </row>
    <row r="227" spans="2:65" s="1" customFormat="1" ht="16.5" customHeight="1">
      <c r="B227" s="135"/>
      <c r="C227" s="136" t="s">
        <v>436</v>
      </c>
      <c r="D227" s="136" t="s">
        <v>133</v>
      </c>
      <c r="E227" s="137" t="s">
        <v>835</v>
      </c>
      <c r="F227" s="138" t="s">
        <v>836</v>
      </c>
      <c r="G227" s="139" t="s">
        <v>176</v>
      </c>
      <c r="H227" s="140">
        <v>1</v>
      </c>
      <c r="I227" s="141"/>
      <c r="J227" s="142">
        <f t="shared" si="60"/>
        <v>0</v>
      </c>
      <c r="K227" s="143"/>
      <c r="L227" s="28"/>
      <c r="M227" s="144" t="s">
        <v>1</v>
      </c>
      <c r="N227" s="145" t="s">
        <v>38</v>
      </c>
      <c r="P227" s="146">
        <f t="shared" si="61"/>
        <v>0</v>
      </c>
      <c r="Q227" s="146">
        <v>0</v>
      </c>
      <c r="R227" s="146">
        <f t="shared" si="62"/>
        <v>0</v>
      </c>
      <c r="S227" s="146">
        <v>0</v>
      </c>
      <c r="T227" s="147">
        <f t="shared" si="63"/>
        <v>0</v>
      </c>
      <c r="AR227" s="148" t="s">
        <v>493</v>
      </c>
      <c r="AT227" s="148" t="s">
        <v>133</v>
      </c>
      <c r="AU227" s="148" t="s">
        <v>79</v>
      </c>
      <c r="AY227" s="13" t="s">
        <v>131</v>
      </c>
      <c r="BE227" s="149">
        <f t="shared" si="64"/>
        <v>0</v>
      </c>
      <c r="BF227" s="149">
        <f t="shared" si="65"/>
        <v>0</v>
      </c>
      <c r="BG227" s="149">
        <f t="shared" si="66"/>
        <v>0</v>
      </c>
      <c r="BH227" s="149">
        <f t="shared" si="67"/>
        <v>0</v>
      </c>
      <c r="BI227" s="149">
        <f t="shared" si="68"/>
        <v>0</v>
      </c>
      <c r="BJ227" s="13" t="s">
        <v>138</v>
      </c>
      <c r="BK227" s="149">
        <f t="shared" si="69"/>
        <v>0</v>
      </c>
      <c r="BL227" s="13" t="s">
        <v>493</v>
      </c>
      <c r="BM227" s="148" t="s">
        <v>435</v>
      </c>
    </row>
    <row r="228" spans="2:65" s="1" customFormat="1" ht="16.5" customHeight="1">
      <c r="B228" s="135"/>
      <c r="C228" s="136" t="s">
        <v>279</v>
      </c>
      <c r="D228" s="136" t="s">
        <v>133</v>
      </c>
      <c r="E228" s="137" t="s">
        <v>837</v>
      </c>
      <c r="F228" s="138" t="s">
        <v>838</v>
      </c>
      <c r="G228" s="139" t="s">
        <v>176</v>
      </c>
      <c r="H228" s="140">
        <v>1</v>
      </c>
      <c r="I228" s="141"/>
      <c r="J228" s="142">
        <f t="shared" si="60"/>
        <v>0</v>
      </c>
      <c r="K228" s="143"/>
      <c r="L228" s="28"/>
      <c r="M228" s="144" t="s">
        <v>1</v>
      </c>
      <c r="N228" s="145" t="s">
        <v>38</v>
      </c>
      <c r="P228" s="146">
        <f t="shared" si="61"/>
        <v>0</v>
      </c>
      <c r="Q228" s="146">
        <v>0</v>
      </c>
      <c r="R228" s="146">
        <f t="shared" si="62"/>
        <v>0</v>
      </c>
      <c r="S228" s="146">
        <v>0</v>
      </c>
      <c r="T228" s="147">
        <f t="shared" si="63"/>
        <v>0</v>
      </c>
      <c r="AR228" s="148" t="s">
        <v>493</v>
      </c>
      <c r="AT228" s="148" t="s">
        <v>133</v>
      </c>
      <c r="AU228" s="148" t="s">
        <v>79</v>
      </c>
      <c r="AY228" s="13" t="s">
        <v>131</v>
      </c>
      <c r="BE228" s="149">
        <f t="shared" si="64"/>
        <v>0</v>
      </c>
      <c r="BF228" s="149">
        <f t="shared" si="65"/>
        <v>0</v>
      </c>
      <c r="BG228" s="149">
        <f t="shared" si="66"/>
        <v>0</v>
      </c>
      <c r="BH228" s="149">
        <f t="shared" si="67"/>
        <v>0</v>
      </c>
      <c r="BI228" s="149">
        <f t="shared" si="68"/>
        <v>0</v>
      </c>
      <c r="BJ228" s="13" t="s">
        <v>138</v>
      </c>
      <c r="BK228" s="149">
        <f t="shared" si="69"/>
        <v>0</v>
      </c>
      <c r="BL228" s="13" t="s">
        <v>493</v>
      </c>
      <c r="BM228" s="148" t="s">
        <v>439</v>
      </c>
    </row>
    <row r="229" spans="2:65" s="1" customFormat="1" ht="16.5" customHeight="1">
      <c r="B229" s="135"/>
      <c r="C229" s="136" t="s">
        <v>443</v>
      </c>
      <c r="D229" s="136" t="s">
        <v>133</v>
      </c>
      <c r="E229" s="137" t="s">
        <v>839</v>
      </c>
      <c r="F229" s="138" t="s">
        <v>840</v>
      </c>
      <c r="G229" s="139" t="s">
        <v>176</v>
      </c>
      <c r="H229" s="140">
        <v>1</v>
      </c>
      <c r="I229" s="141"/>
      <c r="J229" s="142">
        <f t="shared" si="60"/>
        <v>0</v>
      </c>
      <c r="K229" s="143"/>
      <c r="L229" s="28"/>
      <c r="M229" s="144" t="s">
        <v>1</v>
      </c>
      <c r="N229" s="145" t="s">
        <v>38</v>
      </c>
      <c r="P229" s="146">
        <f t="shared" si="61"/>
        <v>0</v>
      </c>
      <c r="Q229" s="146">
        <v>0</v>
      </c>
      <c r="R229" s="146">
        <f t="shared" si="62"/>
        <v>0</v>
      </c>
      <c r="S229" s="146">
        <v>0</v>
      </c>
      <c r="T229" s="147">
        <f t="shared" si="63"/>
        <v>0</v>
      </c>
      <c r="AR229" s="148" t="s">
        <v>493</v>
      </c>
      <c r="AT229" s="148" t="s">
        <v>133</v>
      </c>
      <c r="AU229" s="148" t="s">
        <v>79</v>
      </c>
      <c r="AY229" s="13" t="s">
        <v>131</v>
      </c>
      <c r="BE229" s="149">
        <f t="shared" si="64"/>
        <v>0</v>
      </c>
      <c r="BF229" s="149">
        <f t="shared" si="65"/>
        <v>0</v>
      </c>
      <c r="BG229" s="149">
        <f t="shared" si="66"/>
        <v>0</v>
      </c>
      <c r="BH229" s="149">
        <f t="shared" si="67"/>
        <v>0</v>
      </c>
      <c r="BI229" s="149">
        <f t="shared" si="68"/>
        <v>0</v>
      </c>
      <c r="BJ229" s="13" t="s">
        <v>138</v>
      </c>
      <c r="BK229" s="149">
        <f t="shared" si="69"/>
        <v>0</v>
      </c>
      <c r="BL229" s="13" t="s">
        <v>493</v>
      </c>
      <c r="BM229" s="148" t="s">
        <v>442</v>
      </c>
    </row>
    <row r="230" spans="2:65" s="1" customFormat="1" ht="24.25" customHeight="1">
      <c r="B230" s="135"/>
      <c r="C230" s="136" t="s">
        <v>282</v>
      </c>
      <c r="D230" s="136" t="s">
        <v>133</v>
      </c>
      <c r="E230" s="137" t="s">
        <v>841</v>
      </c>
      <c r="F230" s="138" t="s">
        <v>842</v>
      </c>
      <c r="G230" s="139" t="s">
        <v>492</v>
      </c>
      <c r="H230" s="140">
        <v>4</v>
      </c>
      <c r="I230" s="141"/>
      <c r="J230" s="142">
        <f t="shared" si="60"/>
        <v>0</v>
      </c>
      <c r="K230" s="143"/>
      <c r="L230" s="28"/>
      <c r="M230" s="144" t="s">
        <v>1</v>
      </c>
      <c r="N230" s="145" t="s">
        <v>38</v>
      </c>
      <c r="P230" s="146">
        <f t="shared" si="61"/>
        <v>0</v>
      </c>
      <c r="Q230" s="146">
        <v>0</v>
      </c>
      <c r="R230" s="146">
        <f t="shared" si="62"/>
        <v>0</v>
      </c>
      <c r="S230" s="146">
        <v>0</v>
      </c>
      <c r="T230" s="147">
        <f t="shared" si="63"/>
        <v>0</v>
      </c>
      <c r="AR230" s="148" t="s">
        <v>493</v>
      </c>
      <c r="AT230" s="148" t="s">
        <v>133</v>
      </c>
      <c r="AU230" s="148" t="s">
        <v>79</v>
      </c>
      <c r="AY230" s="13" t="s">
        <v>131</v>
      </c>
      <c r="BE230" s="149">
        <f t="shared" si="64"/>
        <v>0</v>
      </c>
      <c r="BF230" s="149">
        <f t="shared" si="65"/>
        <v>0</v>
      </c>
      <c r="BG230" s="149">
        <f t="shared" si="66"/>
        <v>0</v>
      </c>
      <c r="BH230" s="149">
        <f t="shared" si="67"/>
        <v>0</v>
      </c>
      <c r="BI230" s="149">
        <f t="shared" si="68"/>
        <v>0</v>
      </c>
      <c r="BJ230" s="13" t="s">
        <v>138</v>
      </c>
      <c r="BK230" s="149">
        <f t="shared" si="69"/>
        <v>0</v>
      </c>
      <c r="BL230" s="13" t="s">
        <v>493</v>
      </c>
      <c r="BM230" s="148" t="s">
        <v>446</v>
      </c>
    </row>
    <row r="231" spans="2:65" s="1" customFormat="1" ht="16.5" customHeight="1">
      <c r="B231" s="135"/>
      <c r="C231" s="136" t="s">
        <v>450</v>
      </c>
      <c r="D231" s="136" t="s">
        <v>133</v>
      </c>
      <c r="E231" s="137" t="s">
        <v>843</v>
      </c>
      <c r="F231" s="138" t="s">
        <v>844</v>
      </c>
      <c r="G231" s="139" t="s">
        <v>492</v>
      </c>
      <c r="H231" s="140">
        <v>8</v>
      </c>
      <c r="I231" s="141"/>
      <c r="J231" s="142">
        <f t="shared" si="60"/>
        <v>0</v>
      </c>
      <c r="K231" s="143"/>
      <c r="L231" s="28"/>
      <c r="M231" s="144" t="s">
        <v>1</v>
      </c>
      <c r="N231" s="145" t="s">
        <v>38</v>
      </c>
      <c r="P231" s="146">
        <f t="shared" si="61"/>
        <v>0</v>
      </c>
      <c r="Q231" s="146">
        <v>0</v>
      </c>
      <c r="R231" s="146">
        <f t="shared" si="62"/>
        <v>0</v>
      </c>
      <c r="S231" s="146">
        <v>0</v>
      </c>
      <c r="T231" s="147">
        <f t="shared" si="63"/>
        <v>0</v>
      </c>
      <c r="AR231" s="148" t="s">
        <v>493</v>
      </c>
      <c r="AT231" s="148" t="s">
        <v>133</v>
      </c>
      <c r="AU231" s="148" t="s">
        <v>79</v>
      </c>
      <c r="AY231" s="13" t="s">
        <v>131</v>
      </c>
      <c r="BE231" s="149">
        <f t="shared" si="64"/>
        <v>0</v>
      </c>
      <c r="BF231" s="149">
        <f t="shared" si="65"/>
        <v>0</v>
      </c>
      <c r="BG231" s="149">
        <f t="shared" si="66"/>
        <v>0</v>
      </c>
      <c r="BH231" s="149">
        <f t="shared" si="67"/>
        <v>0</v>
      </c>
      <c r="BI231" s="149">
        <f t="shared" si="68"/>
        <v>0</v>
      </c>
      <c r="BJ231" s="13" t="s">
        <v>138</v>
      </c>
      <c r="BK231" s="149">
        <f t="shared" si="69"/>
        <v>0</v>
      </c>
      <c r="BL231" s="13" t="s">
        <v>493</v>
      </c>
      <c r="BM231" s="148" t="s">
        <v>449</v>
      </c>
    </row>
    <row r="232" spans="2:65" s="1" customFormat="1" ht="16.5" customHeight="1">
      <c r="B232" s="135"/>
      <c r="C232" s="136" t="s">
        <v>286</v>
      </c>
      <c r="D232" s="136" t="s">
        <v>133</v>
      </c>
      <c r="E232" s="137" t="s">
        <v>845</v>
      </c>
      <c r="F232" s="138" t="s">
        <v>846</v>
      </c>
      <c r="G232" s="139" t="s">
        <v>492</v>
      </c>
      <c r="H232" s="140">
        <v>24</v>
      </c>
      <c r="I232" s="141"/>
      <c r="J232" s="142">
        <f t="shared" si="60"/>
        <v>0</v>
      </c>
      <c r="K232" s="143"/>
      <c r="L232" s="28"/>
      <c r="M232" s="144" t="s">
        <v>1</v>
      </c>
      <c r="N232" s="145" t="s">
        <v>38</v>
      </c>
      <c r="P232" s="146">
        <f t="shared" si="61"/>
        <v>0</v>
      </c>
      <c r="Q232" s="146">
        <v>0</v>
      </c>
      <c r="R232" s="146">
        <f t="shared" si="62"/>
        <v>0</v>
      </c>
      <c r="S232" s="146">
        <v>0</v>
      </c>
      <c r="T232" s="147">
        <f t="shared" si="63"/>
        <v>0</v>
      </c>
      <c r="AR232" s="148" t="s">
        <v>493</v>
      </c>
      <c r="AT232" s="148" t="s">
        <v>133</v>
      </c>
      <c r="AU232" s="148" t="s">
        <v>79</v>
      </c>
      <c r="AY232" s="13" t="s">
        <v>131</v>
      </c>
      <c r="BE232" s="149">
        <f t="shared" si="64"/>
        <v>0</v>
      </c>
      <c r="BF232" s="149">
        <f t="shared" si="65"/>
        <v>0</v>
      </c>
      <c r="BG232" s="149">
        <f t="shared" si="66"/>
        <v>0</v>
      </c>
      <c r="BH232" s="149">
        <f t="shared" si="67"/>
        <v>0</v>
      </c>
      <c r="BI232" s="149">
        <f t="shared" si="68"/>
        <v>0</v>
      </c>
      <c r="BJ232" s="13" t="s">
        <v>138</v>
      </c>
      <c r="BK232" s="149">
        <f t="shared" si="69"/>
        <v>0</v>
      </c>
      <c r="BL232" s="13" t="s">
        <v>493</v>
      </c>
      <c r="BM232" s="148" t="s">
        <v>453</v>
      </c>
    </row>
    <row r="233" spans="2:65" s="1" customFormat="1" ht="24.25" customHeight="1">
      <c r="B233" s="135"/>
      <c r="C233" s="136" t="s">
        <v>457</v>
      </c>
      <c r="D233" s="136" t="s">
        <v>133</v>
      </c>
      <c r="E233" s="137" t="s">
        <v>847</v>
      </c>
      <c r="F233" s="138" t="s">
        <v>848</v>
      </c>
      <c r="G233" s="139" t="s">
        <v>492</v>
      </c>
      <c r="H233" s="140">
        <v>2</v>
      </c>
      <c r="I233" s="141"/>
      <c r="J233" s="142">
        <f t="shared" si="60"/>
        <v>0</v>
      </c>
      <c r="K233" s="143"/>
      <c r="L233" s="28"/>
      <c r="M233" s="166" t="s">
        <v>1</v>
      </c>
      <c r="N233" s="167" t="s">
        <v>38</v>
      </c>
      <c r="O233" s="163"/>
      <c r="P233" s="164">
        <f t="shared" si="61"/>
        <v>0</v>
      </c>
      <c r="Q233" s="164">
        <v>0</v>
      </c>
      <c r="R233" s="164">
        <f t="shared" si="62"/>
        <v>0</v>
      </c>
      <c r="S233" s="164">
        <v>0</v>
      </c>
      <c r="T233" s="165">
        <f t="shared" si="63"/>
        <v>0</v>
      </c>
      <c r="AR233" s="148" t="s">
        <v>493</v>
      </c>
      <c r="AT233" s="148" t="s">
        <v>133</v>
      </c>
      <c r="AU233" s="148" t="s">
        <v>79</v>
      </c>
      <c r="AY233" s="13" t="s">
        <v>131</v>
      </c>
      <c r="BE233" s="149">
        <f t="shared" si="64"/>
        <v>0</v>
      </c>
      <c r="BF233" s="149">
        <f t="shared" si="65"/>
        <v>0</v>
      </c>
      <c r="BG233" s="149">
        <f t="shared" si="66"/>
        <v>0</v>
      </c>
      <c r="BH233" s="149">
        <f t="shared" si="67"/>
        <v>0</v>
      </c>
      <c r="BI233" s="149">
        <f t="shared" si="68"/>
        <v>0</v>
      </c>
      <c r="BJ233" s="13" t="s">
        <v>138</v>
      </c>
      <c r="BK233" s="149">
        <f t="shared" si="69"/>
        <v>0</v>
      </c>
      <c r="BL233" s="13" t="s">
        <v>493</v>
      </c>
      <c r="BM233" s="148" t="s">
        <v>456</v>
      </c>
    </row>
    <row r="234" spans="2:65" s="1" customFormat="1" ht="7" customHeight="1">
      <c r="B234" s="43"/>
      <c r="C234" s="44"/>
      <c r="D234" s="44"/>
      <c r="E234" s="44"/>
      <c r="F234" s="44"/>
      <c r="G234" s="44"/>
      <c r="H234" s="44"/>
      <c r="I234" s="44"/>
      <c r="J234" s="44"/>
      <c r="K234" s="44"/>
      <c r="L234" s="28"/>
    </row>
  </sheetData>
  <autoFilter ref="C130:K233" xr:uid="{00000000-0009-0000-0000-000005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70"/>
  <sheetViews>
    <sheetView showGridLines="0" workbookViewId="0"/>
  </sheetViews>
  <sheetFormatPr baseColWidth="10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95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72</v>
      </c>
    </row>
    <row r="4" spans="2:46" ht="25" customHeight="1">
      <c r="B4" s="16"/>
      <c r="D4" s="17" t="s">
        <v>96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12" t="str">
        <f>'Rekapitulácia stavby'!K6</f>
        <v>Výstavba športového areálu v Bardejove - časť Dlhá Lúka</v>
      </c>
      <c r="F7" s="213"/>
      <c r="G7" s="213"/>
      <c r="H7" s="213"/>
      <c r="L7" s="16"/>
    </row>
    <row r="8" spans="2:46" s="1" customFormat="1" ht="12" customHeight="1">
      <c r="B8" s="28"/>
      <c r="D8" s="23" t="s">
        <v>97</v>
      </c>
      <c r="L8" s="28"/>
    </row>
    <row r="9" spans="2:46" s="1" customFormat="1" ht="16.5" customHeight="1">
      <c r="B9" s="28"/>
      <c r="E9" s="202" t="s">
        <v>849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6. 1. 2025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1" t="str">
        <f>IF('Rekapitulácia stavby'!E11="","",'Rekapitulácia stavby'!E11)</f>
        <v xml:space="preserve"> </v>
      </c>
      <c r="I15" s="23" t="s">
        <v>25</v>
      </c>
      <c r="J15" s="21" t="str">
        <f>IF('Rekapitulácia stavby'!AN11="","",'Rekapitulácia stavby'!AN11)</f>
        <v/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4" t="str">
        <f>'Rekapitulácia stavby'!E14</f>
        <v>Vyplň údaj</v>
      </c>
      <c r="F18" s="184"/>
      <c r="G18" s="184"/>
      <c r="H18" s="184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30</v>
      </c>
      <c r="I23" s="23" t="s">
        <v>24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31</v>
      </c>
      <c r="L26" s="28"/>
    </row>
    <row r="27" spans="2:12" s="7" customFormat="1" ht="16.5" customHeight="1">
      <c r="B27" s="88"/>
      <c r="E27" s="188" t="s">
        <v>1</v>
      </c>
      <c r="F27" s="188"/>
      <c r="G27" s="188"/>
      <c r="H27" s="188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32</v>
      </c>
      <c r="J30" s="65">
        <f>ROUND(J126,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34</v>
      </c>
      <c r="I32" s="31" t="s">
        <v>33</v>
      </c>
      <c r="J32" s="31" t="s">
        <v>35</v>
      </c>
      <c r="L32" s="28"/>
    </row>
    <row r="33" spans="2:12" s="1" customFormat="1" ht="14.5" customHeight="1">
      <c r="B33" s="28"/>
      <c r="D33" s="54" t="s">
        <v>36</v>
      </c>
      <c r="E33" s="33" t="s">
        <v>37</v>
      </c>
      <c r="F33" s="90">
        <f>ROUND((SUM(BE126:BE169)),  2)</f>
        <v>0</v>
      </c>
      <c r="G33" s="91"/>
      <c r="H33" s="91"/>
      <c r="I33" s="92">
        <v>0.23</v>
      </c>
      <c r="J33" s="90">
        <f>ROUND(((SUM(BE126:BE169))*I33),  2)</f>
        <v>0</v>
      </c>
      <c r="L33" s="28"/>
    </row>
    <row r="34" spans="2:12" s="1" customFormat="1" ht="14.5" customHeight="1">
      <c r="B34" s="28"/>
      <c r="E34" s="33" t="s">
        <v>38</v>
      </c>
      <c r="F34" s="90">
        <f>ROUND((SUM(BF126:BF169)),  2)</f>
        <v>0</v>
      </c>
      <c r="G34" s="91"/>
      <c r="H34" s="91"/>
      <c r="I34" s="92">
        <v>0.23</v>
      </c>
      <c r="J34" s="90">
        <f>ROUND(((SUM(BF126:BF169))*I34),  2)</f>
        <v>0</v>
      </c>
      <c r="L34" s="28"/>
    </row>
    <row r="35" spans="2:12" s="1" customFormat="1" ht="14.5" hidden="1" customHeight="1">
      <c r="B35" s="28"/>
      <c r="E35" s="23" t="s">
        <v>39</v>
      </c>
      <c r="F35" s="93">
        <f>ROUND((SUM(BG126:BG169)),  2)</f>
        <v>0</v>
      </c>
      <c r="I35" s="94">
        <v>0.23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40</v>
      </c>
      <c r="F36" s="93">
        <f>ROUND((SUM(BH126:BH169)),  2)</f>
        <v>0</v>
      </c>
      <c r="I36" s="94">
        <v>0.23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41</v>
      </c>
      <c r="F37" s="90">
        <f>ROUND((SUM(BI126:BI169)),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42</v>
      </c>
      <c r="E39" s="56"/>
      <c r="F39" s="56"/>
      <c r="G39" s="97" t="s">
        <v>43</v>
      </c>
      <c r="H39" s="98" t="s">
        <v>44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">
      <c r="B61" s="28"/>
      <c r="D61" s="42" t="s">
        <v>47</v>
      </c>
      <c r="E61" s="30"/>
      <c r="F61" s="101" t="s">
        <v>48</v>
      </c>
      <c r="G61" s="42" t="s">
        <v>47</v>
      </c>
      <c r="H61" s="30"/>
      <c r="I61" s="30"/>
      <c r="J61" s="102" t="s">
        <v>48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8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">
      <c r="B76" s="28"/>
      <c r="D76" s="42" t="s">
        <v>47</v>
      </c>
      <c r="E76" s="30"/>
      <c r="F76" s="101" t="s">
        <v>48</v>
      </c>
      <c r="G76" s="42" t="s">
        <v>47</v>
      </c>
      <c r="H76" s="30"/>
      <c r="I76" s="30"/>
      <c r="J76" s="102" t="s">
        <v>48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12" t="str">
        <f>E7</f>
        <v>Výstavba športového areálu v Bardejove - časť Dlhá Lúka</v>
      </c>
      <c r="F85" s="213"/>
      <c r="G85" s="213"/>
      <c r="H85" s="213"/>
      <c r="L85" s="28"/>
    </row>
    <row r="86" spans="2:47" s="1" customFormat="1" ht="12" customHeight="1">
      <c r="B86" s="28"/>
      <c r="C86" s="23" t="s">
        <v>97</v>
      </c>
      <c r="L86" s="28"/>
    </row>
    <row r="87" spans="2:47" s="1" customFormat="1" ht="16.5" customHeight="1">
      <c r="B87" s="28"/>
      <c r="E87" s="202" t="str">
        <f>E9</f>
        <v>SO.04 - Tribúna v športovom areáli</v>
      </c>
      <c r="F87" s="211"/>
      <c r="G87" s="211"/>
      <c r="H87" s="211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6. 1. 2025</v>
      </c>
      <c r="L89" s="28"/>
    </row>
    <row r="90" spans="2:47" s="1" customFormat="1" ht="7" customHeight="1">
      <c r="B90" s="28"/>
      <c r="L90" s="28"/>
    </row>
    <row r="91" spans="2:47" s="1" customFormat="1" ht="15.25" customHeight="1">
      <c r="B91" s="28"/>
      <c r="C91" s="23" t="s">
        <v>23</v>
      </c>
      <c r="F91" s="21" t="str">
        <f>E15</f>
        <v xml:space="preserve"> </v>
      </c>
      <c r="I91" s="23" t="s">
        <v>28</v>
      </c>
      <c r="J91" s="26" t="str">
        <f>E21</f>
        <v xml:space="preserve"> </v>
      </c>
      <c r="L91" s="28"/>
    </row>
    <row r="92" spans="2:47" s="1" customFormat="1" ht="15.25" customHeight="1">
      <c r="B92" s="28"/>
      <c r="C92" s="23" t="s">
        <v>26</v>
      </c>
      <c r="F92" s="21" t="str">
        <f>IF(E18="","",E18)</f>
        <v>Vyplň údaj</v>
      </c>
      <c r="I92" s="23" t="s">
        <v>30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100</v>
      </c>
      <c r="D94" s="95"/>
      <c r="E94" s="95"/>
      <c r="F94" s="95"/>
      <c r="G94" s="95"/>
      <c r="H94" s="95"/>
      <c r="I94" s="95"/>
      <c r="J94" s="104" t="s">
        <v>101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102</v>
      </c>
      <c r="J96" s="65">
        <f>J126</f>
        <v>0</v>
      </c>
      <c r="L96" s="28"/>
      <c r="AU96" s="13" t="s">
        <v>103</v>
      </c>
    </row>
    <row r="97" spans="2:12" s="8" customFormat="1" ht="25" customHeight="1">
      <c r="B97" s="106"/>
      <c r="D97" s="107" t="s">
        <v>104</v>
      </c>
      <c r="E97" s="108"/>
      <c r="F97" s="108"/>
      <c r="G97" s="108"/>
      <c r="H97" s="108"/>
      <c r="I97" s="108"/>
      <c r="J97" s="109">
        <f>J127</f>
        <v>0</v>
      </c>
      <c r="L97" s="106"/>
    </row>
    <row r="98" spans="2:12" s="9" customFormat="1" ht="20" customHeight="1">
      <c r="B98" s="110"/>
      <c r="D98" s="111" t="s">
        <v>105</v>
      </c>
      <c r="E98" s="112"/>
      <c r="F98" s="112"/>
      <c r="G98" s="112"/>
      <c r="H98" s="112"/>
      <c r="I98" s="112"/>
      <c r="J98" s="113">
        <f>J128</f>
        <v>0</v>
      </c>
      <c r="L98" s="110"/>
    </row>
    <row r="99" spans="2:12" s="9" customFormat="1" ht="20" customHeight="1">
      <c r="B99" s="110"/>
      <c r="D99" s="111" t="s">
        <v>106</v>
      </c>
      <c r="E99" s="112"/>
      <c r="F99" s="112"/>
      <c r="G99" s="112"/>
      <c r="H99" s="112"/>
      <c r="I99" s="112"/>
      <c r="J99" s="113">
        <f>J135</f>
        <v>0</v>
      </c>
      <c r="L99" s="110"/>
    </row>
    <row r="100" spans="2:12" s="9" customFormat="1" ht="20" customHeight="1">
      <c r="B100" s="110"/>
      <c r="D100" s="111" t="s">
        <v>108</v>
      </c>
      <c r="E100" s="112"/>
      <c r="F100" s="112"/>
      <c r="G100" s="112"/>
      <c r="H100" s="112"/>
      <c r="I100" s="112"/>
      <c r="J100" s="113">
        <f>J143</f>
        <v>0</v>
      </c>
      <c r="L100" s="110"/>
    </row>
    <row r="101" spans="2:12" s="9" customFormat="1" ht="20" customHeight="1">
      <c r="B101" s="110"/>
      <c r="D101" s="111" t="s">
        <v>110</v>
      </c>
      <c r="E101" s="112"/>
      <c r="F101" s="112"/>
      <c r="G101" s="112"/>
      <c r="H101" s="112"/>
      <c r="I101" s="112"/>
      <c r="J101" s="113">
        <f>J159</f>
        <v>0</v>
      </c>
      <c r="L101" s="110"/>
    </row>
    <row r="102" spans="2:12" s="9" customFormat="1" ht="20" customHeight="1">
      <c r="B102" s="110"/>
      <c r="D102" s="111" t="s">
        <v>111</v>
      </c>
      <c r="E102" s="112"/>
      <c r="F102" s="112"/>
      <c r="G102" s="112"/>
      <c r="H102" s="112"/>
      <c r="I102" s="112"/>
      <c r="J102" s="113">
        <f>J160</f>
        <v>0</v>
      </c>
      <c r="L102" s="110"/>
    </row>
    <row r="103" spans="2:12" s="8" customFormat="1" ht="25" customHeight="1">
      <c r="B103" s="106"/>
      <c r="D103" s="107" t="s">
        <v>112</v>
      </c>
      <c r="E103" s="108"/>
      <c r="F103" s="108"/>
      <c r="G103" s="108"/>
      <c r="H103" s="108"/>
      <c r="I103" s="108"/>
      <c r="J103" s="109">
        <f>J162</f>
        <v>0</v>
      </c>
      <c r="L103" s="106"/>
    </row>
    <row r="104" spans="2:12" s="9" customFormat="1" ht="20" customHeight="1">
      <c r="B104" s="110"/>
      <c r="D104" s="111" t="s">
        <v>850</v>
      </c>
      <c r="E104" s="112"/>
      <c r="F104" s="112"/>
      <c r="G104" s="112"/>
      <c r="H104" s="112"/>
      <c r="I104" s="112"/>
      <c r="J104" s="113">
        <f>J163</f>
        <v>0</v>
      </c>
      <c r="L104" s="110"/>
    </row>
    <row r="105" spans="2:12" s="8" customFormat="1" ht="25" customHeight="1">
      <c r="B105" s="106"/>
      <c r="D105" s="107" t="s">
        <v>851</v>
      </c>
      <c r="E105" s="108"/>
      <c r="F105" s="108"/>
      <c r="G105" s="108"/>
      <c r="H105" s="108"/>
      <c r="I105" s="108"/>
      <c r="J105" s="109">
        <f>J166</f>
        <v>0</v>
      </c>
      <c r="L105" s="106"/>
    </row>
    <row r="106" spans="2:12" s="9" customFormat="1" ht="20" customHeight="1">
      <c r="B106" s="110"/>
      <c r="D106" s="111" t="s">
        <v>852</v>
      </c>
      <c r="E106" s="112"/>
      <c r="F106" s="112"/>
      <c r="G106" s="112"/>
      <c r="H106" s="112"/>
      <c r="I106" s="112"/>
      <c r="J106" s="113">
        <f>J167</f>
        <v>0</v>
      </c>
      <c r="L106" s="110"/>
    </row>
    <row r="107" spans="2:12" s="1" customFormat="1" ht="21.75" customHeight="1">
      <c r="B107" s="28"/>
      <c r="L107" s="28"/>
    </row>
    <row r="108" spans="2:12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5" customHeight="1">
      <c r="B113" s="28"/>
      <c r="C113" s="17" t="s">
        <v>117</v>
      </c>
      <c r="L113" s="28"/>
    </row>
    <row r="114" spans="2:63" s="1" customFormat="1" ht="7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16.5" customHeight="1">
      <c r="B116" s="28"/>
      <c r="E116" s="212" t="str">
        <f>E7</f>
        <v>Výstavba športového areálu v Bardejove - časť Dlhá Lúka</v>
      </c>
      <c r="F116" s="213"/>
      <c r="G116" s="213"/>
      <c r="H116" s="213"/>
      <c r="L116" s="28"/>
    </row>
    <row r="117" spans="2:63" s="1" customFormat="1" ht="12" customHeight="1">
      <c r="B117" s="28"/>
      <c r="C117" s="23" t="s">
        <v>97</v>
      </c>
      <c r="L117" s="28"/>
    </row>
    <row r="118" spans="2:63" s="1" customFormat="1" ht="16.5" customHeight="1">
      <c r="B118" s="28"/>
      <c r="E118" s="202" t="str">
        <f>E9</f>
        <v>SO.04 - Tribúna v športovom areáli</v>
      </c>
      <c r="F118" s="211"/>
      <c r="G118" s="211"/>
      <c r="H118" s="211"/>
      <c r="L118" s="28"/>
    </row>
    <row r="119" spans="2:63" s="1" customFormat="1" ht="7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F12</f>
        <v xml:space="preserve"> </v>
      </c>
      <c r="I120" s="23" t="s">
        <v>21</v>
      </c>
      <c r="J120" s="51" t="str">
        <f>IF(J12="","",J12)</f>
        <v>6. 1. 2025</v>
      </c>
      <c r="L120" s="28"/>
    </row>
    <row r="121" spans="2:63" s="1" customFormat="1" ht="7" customHeight="1">
      <c r="B121" s="28"/>
      <c r="L121" s="28"/>
    </row>
    <row r="122" spans="2:63" s="1" customFormat="1" ht="15.25" customHeight="1">
      <c r="B122" s="28"/>
      <c r="C122" s="23" t="s">
        <v>23</v>
      </c>
      <c r="F122" s="21" t="str">
        <f>E15</f>
        <v xml:space="preserve"> </v>
      </c>
      <c r="I122" s="23" t="s">
        <v>28</v>
      </c>
      <c r="J122" s="26" t="str">
        <f>E21</f>
        <v xml:space="preserve"> </v>
      </c>
      <c r="L122" s="28"/>
    </row>
    <row r="123" spans="2:63" s="1" customFormat="1" ht="15.25" customHeight="1">
      <c r="B123" s="28"/>
      <c r="C123" s="23" t="s">
        <v>26</v>
      </c>
      <c r="F123" s="21" t="str">
        <f>IF(E18="","",E18)</f>
        <v>Vyplň údaj</v>
      </c>
      <c r="I123" s="23" t="s">
        <v>30</v>
      </c>
      <c r="J123" s="26" t="str">
        <f>E24</f>
        <v xml:space="preserve"> </v>
      </c>
      <c r="L123" s="28"/>
    </row>
    <row r="124" spans="2:63" s="1" customFormat="1" ht="10.25" customHeight="1">
      <c r="B124" s="28"/>
      <c r="L124" s="28"/>
    </row>
    <row r="125" spans="2:63" s="10" customFormat="1" ht="29.25" customHeight="1">
      <c r="B125" s="114"/>
      <c r="C125" s="115" t="s">
        <v>118</v>
      </c>
      <c r="D125" s="116" t="s">
        <v>57</v>
      </c>
      <c r="E125" s="116" t="s">
        <v>53</v>
      </c>
      <c r="F125" s="116" t="s">
        <v>54</v>
      </c>
      <c r="G125" s="116" t="s">
        <v>119</v>
      </c>
      <c r="H125" s="116" t="s">
        <v>120</v>
      </c>
      <c r="I125" s="116" t="s">
        <v>121</v>
      </c>
      <c r="J125" s="117" t="s">
        <v>101</v>
      </c>
      <c r="K125" s="118" t="s">
        <v>122</v>
      </c>
      <c r="L125" s="114"/>
      <c r="M125" s="58" t="s">
        <v>1</v>
      </c>
      <c r="N125" s="59" t="s">
        <v>36</v>
      </c>
      <c r="O125" s="59" t="s">
        <v>123</v>
      </c>
      <c r="P125" s="59" t="s">
        <v>124</v>
      </c>
      <c r="Q125" s="59" t="s">
        <v>125</v>
      </c>
      <c r="R125" s="59" t="s">
        <v>126</v>
      </c>
      <c r="S125" s="59" t="s">
        <v>127</v>
      </c>
      <c r="T125" s="60" t="s">
        <v>128</v>
      </c>
    </row>
    <row r="126" spans="2:63" s="1" customFormat="1" ht="22.75" customHeight="1">
      <c r="B126" s="28"/>
      <c r="C126" s="63" t="s">
        <v>102</v>
      </c>
      <c r="J126" s="119">
        <f>BK126</f>
        <v>0</v>
      </c>
      <c r="L126" s="28"/>
      <c r="M126" s="61"/>
      <c r="N126" s="52"/>
      <c r="O126" s="52"/>
      <c r="P126" s="120">
        <f>P127+P162+P166</f>
        <v>0</v>
      </c>
      <c r="Q126" s="52"/>
      <c r="R126" s="120">
        <f>R127+R162+R166</f>
        <v>164.7816337292</v>
      </c>
      <c r="S126" s="52"/>
      <c r="T126" s="121">
        <f>T127+T162+T166</f>
        <v>0</v>
      </c>
      <c r="AT126" s="13" t="s">
        <v>71</v>
      </c>
      <c r="AU126" s="13" t="s">
        <v>103</v>
      </c>
      <c r="BK126" s="122">
        <f>BK127+BK162+BK166</f>
        <v>0</v>
      </c>
    </row>
    <row r="127" spans="2:63" s="11" customFormat="1" ht="26" customHeight="1">
      <c r="B127" s="123"/>
      <c r="D127" s="124" t="s">
        <v>71</v>
      </c>
      <c r="E127" s="125" t="s">
        <v>129</v>
      </c>
      <c r="F127" s="125" t="s">
        <v>130</v>
      </c>
      <c r="I127" s="126"/>
      <c r="J127" s="127">
        <f>BK127</f>
        <v>0</v>
      </c>
      <c r="L127" s="123"/>
      <c r="M127" s="128"/>
      <c r="P127" s="129">
        <f>P128+P135+P143+P159+P160</f>
        <v>0</v>
      </c>
      <c r="R127" s="129">
        <f>R128+R135+R143+R159+R160</f>
        <v>164.7443237292</v>
      </c>
      <c r="T127" s="130">
        <f>T128+T135+T143+T159+T160</f>
        <v>0</v>
      </c>
      <c r="AR127" s="124" t="s">
        <v>79</v>
      </c>
      <c r="AT127" s="131" t="s">
        <v>71</v>
      </c>
      <c r="AU127" s="131" t="s">
        <v>72</v>
      </c>
      <c r="AY127" s="124" t="s">
        <v>131</v>
      </c>
      <c r="BK127" s="132">
        <f>BK128+BK135+BK143+BK159+BK160</f>
        <v>0</v>
      </c>
    </row>
    <row r="128" spans="2:63" s="11" customFormat="1" ht="22.75" customHeight="1">
      <c r="B128" s="123"/>
      <c r="D128" s="124" t="s">
        <v>71</v>
      </c>
      <c r="E128" s="133" t="s">
        <v>79</v>
      </c>
      <c r="F128" s="133" t="s">
        <v>132</v>
      </c>
      <c r="I128" s="126"/>
      <c r="J128" s="134">
        <f>BK128</f>
        <v>0</v>
      </c>
      <c r="L128" s="123"/>
      <c r="M128" s="128"/>
      <c r="P128" s="129">
        <f>SUM(P129:P134)</f>
        <v>0</v>
      </c>
      <c r="R128" s="129">
        <f>SUM(R129:R134)</f>
        <v>3.2269999999999998E-3</v>
      </c>
      <c r="T128" s="130">
        <f>SUM(T129:T134)</f>
        <v>0</v>
      </c>
      <c r="AR128" s="124" t="s">
        <v>79</v>
      </c>
      <c r="AT128" s="131" t="s">
        <v>71</v>
      </c>
      <c r="AU128" s="131" t="s">
        <v>79</v>
      </c>
      <c r="AY128" s="124" t="s">
        <v>131</v>
      </c>
      <c r="BK128" s="132">
        <f>SUM(BK129:BK134)</f>
        <v>0</v>
      </c>
    </row>
    <row r="129" spans="2:65" s="1" customFormat="1" ht="33" customHeight="1">
      <c r="B129" s="135"/>
      <c r="C129" s="136" t="s">
        <v>79</v>
      </c>
      <c r="D129" s="136" t="s">
        <v>133</v>
      </c>
      <c r="E129" s="137" t="s">
        <v>134</v>
      </c>
      <c r="F129" s="138" t="s">
        <v>135</v>
      </c>
      <c r="G129" s="139" t="s">
        <v>136</v>
      </c>
      <c r="H129" s="140">
        <v>26.73</v>
      </c>
      <c r="I129" s="141"/>
      <c r="J129" s="142">
        <f t="shared" ref="J129:J134" si="0">ROUND(I129*H129,2)</f>
        <v>0</v>
      </c>
      <c r="K129" s="143"/>
      <c r="L129" s="28"/>
      <c r="M129" s="144" t="s">
        <v>1</v>
      </c>
      <c r="N129" s="145" t="s">
        <v>38</v>
      </c>
      <c r="P129" s="146">
        <f t="shared" ref="P129:P134" si="1">O129*H129</f>
        <v>0</v>
      </c>
      <c r="Q129" s="146">
        <v>0</v>
      </c>
      <c r="R129" s="146">
        <f t="shared" ref="R129:R134" si="2">Q129*H129</f>
        <v>0</v>
      </c>
      <c r="S129" s="146">
        <v>0</v>
      </c>
      <c r="T129" s="147">
        <f t="shared" ref="T129:T134" si="3">S129*H129</f>
        <v>0</v>
      </c>
      <c r="AR129" s="148" t="s">
        <v>137</v>
      </c>
      <c r="AT129" s="148" t="s">
        <v>133</v>
      </c>
      <c r="AU129" s="148" t="s">
        <v>138</v>
      </c>
      <c r="AY129" s="13" t="s">
        <v>131</v>
      </c>
      <c r="BE129" s="149">
        <f t="shared" ref="BE129:BE134" si="4">IF(N129="základná",J129,0)</f>
        <v>0</v>
      </c>
      <c r="BF129" s="149">
        <f t="shared" ref="BF129:BF134" si="5">IF(N129="znížená",J129,0)</f>
        <v>0</v>
      </c>
      <c r="BG129" s="149">
        <f t="shared" ref="BG129:BG134" si="6">IF(N129="zákl. prenesená",J129,0)</f>
        <v>0</v>
      </c>
      <c r="BH129" s="149">
        <f t="shared" ref="BH129:BH134" si="7">IF(N129="zníž. prenesená",J129,0)</f>
        <v>0</v>
      </c>
      <c r="BI129" s="149">
        <f t="shared" ref="BI129:BI134" si="8">IF(N129="nulová",J129,0)</f>
        <v>0</v>
      </c>
      <c r="BJ129" s="13" t="s">
        <v>138</v>
      </c>
      <c r="BK129" s="149">
        <f t="shared" ref="BK129:BK134" si="9">ROUND(I129*H129,2)</f>
        <v>0</v>
      </c>
      <c r="BL129" s="13" t="s">
        <v>137</v>
      </c>
      <c r="BM129" s="148" t="s">
        <v>853</v>
      </c>
    </row>
    <row r="130" spans="2:65" s="1" customFormat="1" ht="24.25" customHeight="1">
      <c r="B130" s="135"/>
      <c r="C130" s="136" t="s">
        <v>138</v>
      </c>
      <c r="D130" s="136" t="s">
        <v>133</v>
      </c>
      <c r="E130" s="137" t="s">
        <v>553</v>
      </c>
      <c r="F130" s="138" t="s">
        <v>854</v>
      </c>
      <c r="G130" s="139" t="s">
        <v>136</v>
      </c>
      <c r="H130" s="140">
        <v>25.83</v>
      </c>
      <c r="I130" s="141"/>
      <c r="J130" s="142">
        <f t="shared" si="0"/>
        <v>0</v>
      </c>
      <c r="K130" s="143"/>
      <c r="L130" s="28"/>
      <c r="M130" s="144" t="s">
        <v>1</v>
      </c>
      <c r="N130" s="145" t="s">
        <v>38</v>
      </c>
      <c r="P130" s="146">
        <f t="shared" si="1"/>
        <v>0</v>
      </c>
      <c r="Q130" s="146">
        <v>0</v>
      </c>
      <c r="R130" s="146">
        <f t="shared" si="2"/>
        <v>0</v>
      </c>
      <c r="S130" s="146">
        <v>0</v>
      </c>
      <c r="T130" s="147">
        <f t="shared" si="3"/>
        <v>0</v>
      </c>
      <c r="AR130" s="148" t="s">
        <v>137</v>
      </c>
      <c r="AT130" s="148" t="s">
        <v>133</v>
      </c>
      <c r="AU130" s="148" t="s">
        <v>138</v>
      </c>
      <c r="AY130" s="13" t="s">
        <v>131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3" t="s">
        <v>138</v>
      </c>
      <c r="BK130" s="149">
        <f t="shared" si="9"/>
        <v>0</v>
      </c>
      <c r="BL130" s="13" t="s">
        <v>137</v>
      </c>
      <c r="BM130" s="148" t="s">
        <v>855</v>
      </c>
    </row>
    <row r="131" spans="2:65" s="1" customFormat="1" ht="24.25" customHeight="1">
      <c r="B131" s="135"/>
      <c r="C131" s="136" t="s">
        <v>141</v>
      </c>
      <c r="D131" s="136" t="s">
        <v>133</v>
      </c>
      <c r="E131" s="137" t="s">
        <v>503</v>
      </c>
      <c r="F131" s="138" t="s">
        <v>504</v>
      </c>
      <c r="G131" s="139" t="s">
        <v>136</v>
      </c>
      <c r="H131" s="140">
        <v>52.56</v>
      </c>
      <c r="I131" s="141"/>
      <c r="J131" s="142">
        <f t="shared" si="0"/>
        <v>0</v>
      </c>
      <c r="K131" s="143"/>
      <c r="L131" s="28"/>
      <c r="M131" s="144" t="s">
        <v>1</v>
      </c>
      <c r="N131" s="145" t="s">
        <v>38</v>
      </c>
      <c r="P131" s="146">
        <f t="shared" si="1"/>
        <v>0</v>
      </c>
      <c r="Q131" s="146">
        <v>0</v>
      </c>
      <c r="R131" s="146">
        <f t="shared" si="2"/>
        <v>0</v>
      </c>
      <c r="S131" s="146">
        <v>0</v>
      </c>
      <c r="T131" s="147">
        <f t="shared" si="3"/>
        <v>0</v>
      </c>
      <c r="AR131" s="148" t="s">
        <v>137</v>
      </c>
      <c r="AT131" s="148" t="s">
        <v>133</v>
      </c>
      <c r="AU131" s="148" t="s">
        <v>138</v>
      </c>
      <c r="AY131" s="13" t="s">
        <v>131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3" t="s">
        <v>138</v>
      </c>
      <c r="BK131" s="149">
        <f t="shared" si="9"/>
        <v>0</v>
      </c>
      <c r="BL131" s="13" t="s">
        <v>137</v>
      </c>
      <c r="BM131" s="148" t="s">
        <v>856</v>
      </c>
    </row>
    <row r="132" spans="2:65" s="1" customFormat="1" ht="24.25" customHeight="1">
      <c r="B132" s="135"/>
      <c r="C132" s="136" t="s">
        <v>137</v>
      </c>
      <c r="D132" s="136" t="s">
        <v>133</v>
      </c>
      <c r="E132" s="137" t="s">
        <v>506</v>
      </c>
      <c r="F132" s="138" t="s">
        <v>507</v>
      </c>
      <c r="G132" s="139" t="s">
        <v>168</v>
      </c>
      <c r="H132" s="140">
        <v>51</v>
      </c>
      <c r="I132" s="141"/>
      <c r="J132" s="142">
        <f t="shared" si="0"/>
        <v>0</v>
      </c>
      <c r="K132" s="143"/>
      <c r="L132" s="28"/>
      <c r="M132" s="144" t="s">
        <v>1</v>
      </c>
      <c r="N132" s="145" t="s">
        <v>38</v>
      </c>
      <c r="P132" s="146">
        <f t="shared" si="1"/>
        <v>0</v>
      </c>
      <c r="Q132" s="146">
        <v>0</v>
      </c>
      <c r="R132" s="146">
        <f t="shared" si="2"/>
        <v>0</v>
      </c>
      <c r="S132" s="146">
        <v>0</v>
      </c>
      <c r="T132" s="147">
        <f t="shared" si="3"/>
        <v>0</v>
      </c>
      <c r="AR132" s="148" t="s">
        <v>137</v>
      </c>
      <c r="AT132" s="148" t="s">
        <v>133</v>
      </c>
      <c r="AU132" s="148" t="s">
        <v>138</v>
      </c>
      <c r="AY132" s="13" t="s">
        <v>131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3" t="s">
        <v>138</v>
      </c>
      <c r="BK132" s="149">
        <f t="shared" si="9"/>
        <v>0</v>
      </c>
      <c r="BL132" s="13" t="s">
        <v>137</v>
      </c>
      <c r="BM132" s="148" t="s">
        <v>857</v>
      </c>
    </row>
    <row r="133" spans="2:65" s="1" customFormat="1" ht="16.5" customHeight="1">
      <c r="B133" s="135"/>
      <c r="C133" s="150" t="s">
        <v>148</v>
      </c>
      <c r="D133" s="150" t="s">
        <v>179</v>
      </c>
      <c r="E133" s="151" t="s">
        <v>509</v>
      </c>
      <c r="F133" s="152" t="s">
        <v>510</v>
      </c>
      <c r="G133" s="153" t="s">
        <v>460</v>
      </c>
      <c r="H133" s="154">
        <v>3.2269999999999999</v>
      </c>
      <c r="I133" s="155"/>
      <c r="J133" s="156">
        <f t="shared" si="0"/>
        <v>0</v>
      </c>
      <c r="K133" s="157"/>
      <c r="L133" s="158"/>
      <c r="M133" s="159" t="s">
        <v>1</v>
      </c>
      <c r="N133" s="160" t="s">
        <v>38</v>
      </c>
      <c r="P133" s="146">
        <f t="shared" si="1"/>
        <v>0</v>
      </c>
      <c r="Q133" s="146">
        <v>1E-3</v>
      </c>
      <c r="R133" s="146">
        <f t="shared" si="2"/>
        <v>3.2269999999999998E-3</v>
      </c>
      <c r="S133" s="146">
        <v>0</v>
      </c>
      <c r="T133" s="147">
        <f t="shared" si="3"/>
        <v>0</v>
      </c>
      <c r="AR133" s="148" t="s">
        <v>147</v>
      </c>
      <c r="AT133" s="148" t="s">
        <v>179</v>
      </c>
      <c r="AU133" s="148" t="s">
        <v>138</v>
      </c>
      <c r="AY133" s="13" t="s">
        <v>131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3" t="s">
        <v>138</v>
      </c>
      <c r="BK133" s="149">
        <f t="shared" si="9"/>
        <v>0</v>
      </c>
      <c r="BL133" s="13" t="s">
        <v>137</v>
      </c>
      <c r="BM133" s="148" t="s">
        <v>858</v>
      </c>
    </row>
    <row r="134" spans="2:65" s="1" customFormat="1" ht="21.75" customHeight="1">
      <c r="B134" s="135"/>
      <c r="C134" s="136" t="s">
        <v>144</v>
      </c>
      <c r="D134" s="136" t="s">
        <v>133</v>
      </c>
      <c r="E134" s="137" t="s">
        <v>195</v>
      </c>
      <c r="F134" s="138" t="s">
        <v>512</v>
      </c>
      <c r="G134" s="139" t="s">
        <v>168</v>
      </c>
      <c r="H134" s="140">
        <v>51</v>
      </c>
      <c r="I134" s="141"/>
      <c r="J134" s="142">
        <f t="shared" si="0"/>
        <v>0</v>
      </c>
      <c r="K134" s="143"/>
      <c r="L134" s="28"/>
      <c r="M134" s="144" t="s">
        <v>1</v>
      </c>
      <c r="N134" s="145" t="s">
        <v>38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137</v>
      </c>
      <c r="AT134" s="148" t="s">
        <v>133</v>
      </c>
      <c r="AU134" s="148" t="s">
        <v>138</v>
      </c>
      <c r="AY134" s="13" t="s">
        <v>131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3" t="s">
        <v>138</v>
      </c>
      <c r="BK134" s="149">
        <f t="shared" si="9"/>
        <v>0</v>
      </c>
      <c r="BL134" s="13" t="s">
        <v>137</v>
      </c>
      <c r="BM134" s="148" t="s">
        <v>859</v>
      </c>
    </row>
    <row r="135" spans="2:65" s="11" customFormat="1" ht="22.75" customHeight="1">
      <c r="B135" s="123"/>
      <c r="D135" s="124" t="s">
        <v>71</v>
      </c>
      <c r="E135" s="133" t="s">
        <v>138</v>
      </c>
      <c r="F135" s="133" t="s">
        <v>198</v>
      </c>
      <c r="I135" s="126"/>
      <c r="J135" s="134">
        <f>BK135</f>
        <v>0</v>
      </c>
      <c r="L135" s="123"/>
      <c r="M135" s="128"/>
      <c r="P135" s="129">
        <f>SUM(P136:P142)</f>
        <v>0</v>
      </c>
      <c r="R135" s="129">
        <f>SUM(R136:R142)</f>
        <v>0.48274627919999996</v>
      </c>
      <c r="T135" s="130">
        <f>SUM(T136:T142)</f>
        <v>0</v>
      </c>
      <c r="AR135" s="124" t="s">
        <v>79</v>
      </c>
      <c r="AT135" s="131" t="s">
        <v>71</v>
      </c>
      <c r="AU135" s="131" t="s">
        <v>79</v>
      </c>
      <c r="AY135" s="124" t="s">
        <v>131</v>
      </c>
      <c r="BK135" s="132">
        <f>SUM(BK136:BK142)</f>
        <v>0</v>
      </c>
    </row>
    <row r="136" spans="2:65" s="1" customFormat="1" ht="21.75" customHeight="1">
      <c r="B136" s="135"/>
      <c r="C136" s="136" t="s">
        <v>155</v>
      </c>
      <c r="D136" s="136" t="s">
        <v>133</v>
      </c>
      <c r="E136" s="137" t="s">
        <v>860</v>
      </c>
      <c r="F136" s="138" t="s">
        <v>861</v>
      </c>
      <c r="G136" s="139" t="s">
        <v>168</v>
      </c>
      <c r="H136" s="140">
        <v>13.98</v>
      </c>
      <c r="I136" s="141"/>
      <c r="J136" s="142">
        <f t="shared" ref="J136:J142" si="10">ROUND(I136*H136,2)</f>
        <v>0</v>
      </c>
      <c r="K136" s="143"/>
      <c r="L136" s="28"/>
      <c r="M136" s="144" t="s">
        <v>1</v>
      </c>
      <c r="N136" s="145" t="s">
        <v>38</v>
      </c>
      <c r="P136" s="146">
        <f t="shared" ref="P136:P142" si="11">O136*H136</f>
        <v>0</v>
      </c>
      <c r="Q136" s="146">
        <v>1.5947400000000001E-3</v>
      </c>
      <c r="R136" s="146">
        <f t="shared" ref="R136:R142" si="12">Q136*H136</f>
        <v>2.2294465200000002E-2</v>
      </c>
      <c r="S136" s="146">
        <v>0</v>
      </c>
      <c r="T136" s="147">
        <f t="shared" ref="T136:T142" si="13">S136*H136</f>
        <v>0</v>
      </c>
      <c r="AR136" s="148" t="s">
        <v>137</v>
      </c>
      <c r="AT136" s="148" t="s">
        <v>133</v>
      </c>
      <c r="AU136" s="148" t="s">
        <v>138</v>
      </c>
      <c r="AY136" s="13" t="s">
        <v>131</v>
      </c>
      <c r="BE136" s="149">
        <f t="shared" ref="BE136:BE142" si="14">IF(N136="základná",J136,0)</f>
        <v>0</v>
      </c>
      <c r="BF136" s="149">
        <f t="shared" ref="BF136:BF142" si="15">IF(N136="znížená",J136,0)</f>
        <v>0</v>
      </c>
      <c r="BG136" s="149">
        <f t="shared" ref="BG136:BG142" si="16">IF(N136="zákl. prenesená",J136,0)</f>
        <v>0</v>
      </c>
      <c r="BH136" s="149">
        <f t="shared" ref="BH136:BH142" si="17">IF(N136="zníž. prenesená",J136,0)</f>
        <v>0</v>
      </c>
      <c r="BI136" s="149">
        <f t="shared" ref="BI136:BI142" si="18">IF(N136="nulová",J136,0)</f>
        <v>0</v>
      </c>
      <c r="BJ136" s="13" t="s">
        <v>138</v>
      </c>
      <c r="BK136" s="149">
        <f t="shared" ref="BK136:BK142" si="19">ROUND(I136*H136,2)</f>
        <v>0</v>
      </c>
      <c r="BL136" s="13" t="s">
        <v>137</v>
      </c>
      <c r="BM136" s="148" t="s">
        <v>862</v>
      </c>
    </row>
    <row r="137" spans="2:65" s="1" customFormat="1" ht="24.25" customHeight="1">
      <c r="B137" s="135"/>
      <c r="C137" s="136" t="s">
        <v>147</v>
      </c>
      <c r="D137" s="136" t="s">
        <v>133</v>
      </c>
      <c r="E137" s="137" t="s">
        <v>863</v>
      </c>
      <c r="F137" s="138" t="s">
        <v>864</v>
      </c>
      <c r="G137" s="139" t="s">
        <v>168</v>
      </c>
      <c r="H137" s="140">
        <v>13.98</v>
      </c>
      <c r="I137" s="141"/>
      <c r="J137" s="142">
        <f t="shared" si="10"/>
        <v>0</v>
      </c>
      <c r="K137" s="143"/>
      <c r="L137" s="28"/>
      <c r="M137" s="144" t="s">
        <v>1</v>
      </c>
      <c r="N137" s="145" t="s">
        <v>38</v>
      </c>
      <c r="P137" s="146">
        <f t="shared" si="11"/>
        <v>0</v>
      </c>
      <c r="Q137" s="146">
        <v>1.67E-3</v>
      </c>
      <c r="R137" s="146">
        <f t="shared" si="12"/>
        <v>2.3346600000000002E-2</v>
      </c>
      <c r="S137" s="146">
        <v>0</v>
      </c>
      <c r="T137" s="147">
        <f t="shared" si="13"/>
        <v>0</v>
      </c>
      <c r="AR137" s="148" t="s">
        <v>137</v>
      </c>
      <c r="AT137" s="148" t="s">
        <v>133</v>
      </c>
      <c r="AU137" s="148" t="s">
        <v>138</v>
      </c>
      <c r="AY137" s="13" t="s">
        <v>131</v>
      </c>
      <c r="BE137" s="149">
        <f t="shared" si="14"/>
        <v>0</v>
      </c>
      <c r="BF137" s="149">
        <f t="shared" si="15"/>
        <v>0</v>
      </c>
      <c r="BG137" s="149">
        <f t="shared" si="16"/>
        <v>0</v>
      </c>
      <c r="BH137" s="149">
        <f t="shared" si="17"/>
        <v>0</v>
      </c>
      <c r="BI137" s="149">
        <f t="shared" si="18"/>
        <v>0</v>
      </c>
      <c r="BJ137" s="13" t="s">
        <v>138</v>
      </c>
      <c r="BK137" s="149">
        <f t="shared" si="19"/>
        <v>0</v>
      </c>
      <c r="BL137" s="13" t="s">
        <v>137</v>
      </c>
      <c r="BM137" s="148" t="s">
        <v>865</v>
      </c>
    </row>
    <row r="138" spans="2:65" s="1" customFormat="1" ht="21.75" customHeight="1">
      <c r="B138" s="135"/>
      <c r="C138" s="136" t="s">
        <v>162</v>
      </c>
      <c r="D138" s="136" t="s">
        <v>133</v>
      </c>
      <c r="E138" s="137" t="s">
        <v>866</v>
      </c>
      <c r="F138" s="138" t="s">
        <v>867</v>
      </c>
      <c r="G138" s="139" t="s">
        <v>168</v>
      </c>
      <c r="H138" s="140">
        <v>13.98</v>
      </c>
      <c r="I138" s="141"/>
      <c r="J138" s="142">
        <f t="shared" si="10"/>
        <v>0</v>
      </c>
      <c r="K138" s="143"/>
      <c r="L138" s="28"/>
      <c r="M138" s="144" t="s">
        <v>1</v>
      </c>
      <c r="N138" s="145" t="s">
        <v>38</v>
      </c>
      <c r="P138" s="146">
        <f t="shared" si="11"/>
        <v>0</v>
      </c>
      <c r="Q138" s="146">
        <v>0</v>
      </c>
      <c r="R138" s="146">
        <f t="shared" si="12"/>
        <v>0</v>
      </c>
      <c r="S138" s="146">
        <v>0</v>
      </c>
      <c r="T138" s="147">
        <f t="shared" si="13"/>
        <v>0</v>
      </c>
      <c r="AR138" s="148" t="s">
        <v>137</v>
      </c>
      <c r="AT138" s="148" t="s">
        <v>133</v>
      </c>
      <c r="AU138" s="148" t="s">
        <v>138</v>
      </c>
      <c r="AY138" s="13" t="s">
        <v>131</v>
      </c>
      <c r="BE138" s="149">
        <f t="shared" si="14"/>
        <v>0</v>
      </c>
      <c r="BF138" s="149">
        <f t="shared" si="15"/>
        <v>0</v>
      </c>
      <c r="BG138" s="149">
        <f t="shared" si="16"/>
        <v>0</v>
      </c>
      <c r="BH138" s="149">
        <f t="shared" si="17"/>
        <v>0</v>
      </c>
      <c r="BI138" s="149">
        <f t="shared" si="18"/>
        <v>0</v>
      </c>
      <c r="BJ138" s="13" t="s">
        <v>138</v>
      </c>
      <c r="BK138" s="149">
        <f t="shared" si="19"/>
        <v>0</v>
      </c>
      <c r="BL138" s="13" t="s">
        <v>137</v>
      </c>
      <c r="BM138" s="148" t="s">
        <v>868</v>
      </c>
    </row>
    <row r="139" spans="2:65" s="1" customFormat="1" ht="16.5" customHeight="1">
      <c r="B139" s="135"/>
      <c r="C139" s="136" t="s">
        <v>151</v>
      </c>
      <c r="D139" s="136" t="s">
        <v>133</v>
      </c>
      <c r="E139" s="137" t="s">
        <v>869</v>
      </c>
      <c r="F139" s="138" t="s">
        <v>870</v>
      </c>
      <c r="G139" s="139" t="s">
        <v>168</v>
      </c>
      <c r="H139" s="140">
        <v>13.98</v>
      </c>
      <c r="I139" s="141"/>
      <c r="J139" s="142">
        <f t="shared" si="10"/>
        <v>0</v>
      </c>
      <c r="K139" s="143"/>
      <c r="L139" s="28"/>
      <c r="M139" s="144" t="s">
        <v>1</v>
      </c>
      <c r="N139" s="145" t="s">
        <v>38</v>
      </c>
      <c r="P139" s="146">
        <f t="shared" si="11"/>
        <v>0</v>
      </c>
      <c r="Q139" s="146">
        <v>0</v>
      </c>
      <c r="R139" s="146">
        <f t="shared" si="12"/>
        <v>0</v>
      </c>
      <c r="S139" s="146">
        <v>0</v>
      </c>
      <c r="T139" s="147">
        <f t="shared" si="13"/>
        <v>0</v>
      </c>
      <c r="AR139" s="148" t="s">
        <v>137</v>
      </c>
      <c r="AT139" s="148" t="s">
        <v>133</v>
      </c>
      <c r="AU139" s="148" t="s">
        <v>138</v>
      </c>
      <c r="AY139" s="13" t="s">
        <v>131</v>
      </c>
      <c r="BE139" s="149">
        <f t="shared" si="14"/>
        <v>0</v>
      </c>
      <c r="BF139" s="149">
        <f t="shared" si="15"/>
        <v>0</v>
      </c>
      <c r="BG139" s="149">
        <f t="shared" si="16"/>
        <v>0</v>
      </c>
      <c r="BH139" s="149">
        <f t="shared" si="17"/>
        <v>0</v>
      </c>
      <c r="BI139" s="149">
        <f t="shared" si="18"/>
        <v>0</v>
      </c>
      <c r="BJ139" s="13" t="s">
        <v>138</v>
      </c>
      <c r="BK139" s="149">
        <f t="shared" si="19"/>
        <v>0</v>
      </c>
      <c r="BL139" s="13" t="s">
        <v>137</v>
      </c>
      <c r="BM139" s="148" t="s">
        <v>871</v>
      </c>
    </row>
    <row r="140" spans="2:65" s="1" customFormat="1" ht="33" customHeight="1">
      <c r="B140" s="135"/>
      <c r="C140" s="136" t="s">
        <v>170</v>
      </c>
      <c r="D140" s="136" t="s">
        <v>133</v>
      </c>
      <c r="E140" s="137" t="s">
        <v>872</v>
      </c>
      <c r="F140" s="138" t="s">
        <v>873</v>
      </c>
      <c r="G140" s="139" t="s">
        <v>168</v>
      </c>
      <c r="H140" s="140">
        <v>57.4</v>
      </c>
      <c r="I140" s="141"/>
      <c r="J140" s="142">
        <f t="shared" si="10"/>
        <v>0</v>
      </c>
      <c r="K140" s="143"/>
      <c r="L140" s="28"/>
      <c r="M140" s="144" t="s">
        <v>1</v>
      </c>
      <c r="N140" s="145" t="s">
        <v>38</v>
      </c>
      <c r="P140" s="146">
        <f t="shared" si="11"/>
        <v>0</v>
      </c>
      <c r="Q140" s="146">
        <v>6.2736099999999998E-3</v>
      </c>
      <c r="R140" s="146">
        <f t="shared" si="12"/>
        <v>0.36010521399999995</v>
      </c>
      <c r="S140" s="146">
        <v>0</v>
      </c>
      <c r="T140" s="147">
        <f t="shared" si="13"/>
        <v>0</v>
      </c>
      <c r="AR140" s="148" t="s">
        <v>137</v>
      </c>
      <c r="AT140" s="148" t="s">
        <v>133</v>
      </c>
      <c r="AU140" s="148" t="s">
        <v>138</v>
      </c>
      <c r="AY140" s="13" t="s">
        <v>131</v>
      </c>
      <c r="BE140" s="149">
        <f t="shared" si="14"/>
        <v>0</v>
      </c>
      <c r="BF140" s="149">
        <f t="shared" si="15"/>
        <v>0</v>
      </c>
      <c r="BG140" s="149">
        <f t="shared" si="16"/>
        <v>0</v>
      </c>
      <c r="BH140" s="149">
        <f t="shared" si="17"/>
        <v>0</v>
      </c>
      <c r="BI140" s="149">
        <f t="shared" si="18"/>
        <v>0</v>
      </c>
      <c r="BJ140" s="13" t="s">
        <v>138</v>
      </c>
      <c r="BK140" s="149">
        <f t="shared" si="19"/>
        <v>0</v>
      </c>
      <c r="BL140" s="13" t="s">
        <v>137</v>
      </c>
      <c r="BM140" s="148" t="s">
        <v>874</v>
      </c>
    </row>
    <row r="141" spans="2:65" s="1" customFormat="1" ht="24.25" customHeight="1">
      <c r="B141" s="135"/>
      <c r="C141" s="150" t="s">
        <v>154</v>
      </c>
      <c r="D141" s="150" t="s">
        <v>179</v>
      </c>
      <c r="E141" s="151" t="s">
        <v>875</v>
      </c>
      <c r="F141" s="152" t="s">
        <v>876</v>
      </c>
      <c r="G141" s="153" t="s">
        <v>176</v>
      </c>
      <c r="H141" s="154">
        <v>10</v>
      </c>
      <c r="I141" s="155"/>
      <c r="J141" s="156">
        <f t="shared" si="10"/>
        <v>0</v>
      </c>
      <c r="K141" s="157"/>
      <c r="L141" s="158"/>
      <c r="M141" s="159" t="s">
        <v>1</v>
      </c>
      <c r="N141" s="160" t="s">
        <v>38</v>
      </c>
      <c r="P141" s="146">
        <f t="shared" si="11"/>
        <v>0</v>
      </c>
      <c r="Q141" s="146">
        <v>7.7000000000000002E-3</v>
      </c>
      <c r="R141" s="146">
        <f t="shared" si="12"/>
        <v>7.6999999999999999E-2</v>
      </c>
      <c r="S141" s="146">
        <v>0</v>
      </c>
      <c r="T141" s="147">
        <f t="shared" si="13"/>
        <v>0</v>
      </c>
      <c r="AR141" s="148" t="s">
        <v>147</v>
      </c>
      <c r="AT141" s="148" t="s">
        <v>179</v>
      </c>
      <c r="AU141" s="148" t="s">
        <v>138</v>
      </c>
      <c r="AY141" s="13" t="s">
        <v>131</v>
      </c>
      <c r="BE141" s="149">
        <f t="shared" si="14"/>
        <v>0</v>
      </c>
      <c r="BF141" s="149">
        <f t="shared" si="15"/>
        <v>0</v>
      </c>
      <c r="BG141" s="149">
        <f t="shared" si="16"/>
        <v>0</v>
      </c>
      <c r="BH141" s="149">
        <f t="shared" si="17"/>
        <v>0</v>
      </c>
      <c r="BI141" s="149">
        <f t="shared" si="18"/>
        <v>0</v>
      </c>
      <c r="BJ141" s="13" t="s">
        <v>138</v>
      </c>
      <c r="BK141" s="149">
        <f t="shared" si="19"/>
        <v>0</v>
      </c>
      <c r="BL141" s="13" t="s">
        <v>137</v>
      </c>
      <c r="BM141" s="148" t="s">
        <v>877</v>
      </c>
    </row>
    <row r="142" spans="2:65" s="1" customFormat="1" ht="16.5" customHeight="1">
      <c r="B142" s="135"/>
      <c r="C142" s="136" t="s">
        <v>178</v>
      </c>
      <c r="D142" s="136" t="s">
        <v>133</v>
      </c>
      <c r="E142" s="137" t="s">
        <v>878</v>
      </c>
      <c r="F142" s="138" t="s">
        <v>879</v>
      </c>
      <c r="G142" s="139" t="s">
        <v>215</v>
      </c>
      <c r="H142" s="140">
        <v>46.6</v>
      </c>
      <c r="I142" s="141"/>
      <c r="J142" s="142">
        <f t="shared" si="10"/>
        <v>0</v>
      </c>
      <c r="K142" s="143"/>
      <c r="L142" s="28"/>
      <c r="M142" s="144" t="s">
        <v>1</v>
      </c>
      <c r="N142" s="145" t="s">
        <v>38</v>
      </c>
      <c r="P142" s="146">
        <f t="shared" si="11"/>
        <v>0</v>
      </c>
      <c r="Q142" s="146">
        <v>0</v>
      </c>
      <c r="R142" s="146">
        <f t="shared" si="12"/>
        <v>0</v>
      </c>
      <c r="S142" s="146">
        <v>0</v>
      </c>
      <c r="T142" s="147">
        <f t="shared" si="13"/>
        <v>0</v>
      </c>
      <c r="AR142" s="148" t="s">
        <v>137</v>
      </c>
      <c r="AT142" s="148" t="s">
        <v>133</v>
      </c>
      <c r="AU142" s="148" t="s">
        <v>138</v>
      </c>
      <c r="AY142" s="13" t="s">
        <v>131</v>
      </c>
      <c r="BE142" s="149">
        <f t="shared" si="14"/>
        <v>0</v>
      </c>
      <c r="BF142" s="149">
        <f t="shared" si="15"/>
        <v>0</v>
      </c>
      <c r="BG142" s="149">
        <f t="shared" si="16"/>
        <v>0</v>
      </c>
      <c r="BH142" s="149">
        <f t="shared" si="17"/>
        <v>0</v>
      </c>
      <c r="BI142" s="149">
        <f t="shared" si="18"/>
        <v>0</v>
      </c>
      <c r="BJ142" s="13" t="s">
        <v>138</v>
      </c>
      <c r="BK142" s="149">
        <f t="shared" si="19"/>
        <v>0</v>
      </c>
      <c r="BL142" s="13" t="s">
        <v>137</v>
      </c>
      <c r="BM142" s="148" t="s">
        <v>880</v>
      </c>
    </row>
    <row r="143" spans="2:65" s="11" customFormat="1" ht="22.75" customHeight="1">
      <c r="B143" s="123"/>
      <c r="D143" s="124" t="s">
        <v>71</v>
      </c>
      <c r="E143" s="133" t="s">
        <v>148</v>
      </c>
      <c r="F143" s="133" t="s">
        <v>287</v>
      </c>
      <c r="I143" s="126"/>
      <c r="J143" s="134">
        <f>BK143</f>
        <v>0</v>
      </c>
      <c r="L143" s="123"/>
      <c r="M143" s="128"/>
      <c r="P143" s="129">
        <f>SUM(P144:P158)</f>
        <v>0</v>
      </c>
      <c r="R143" s="129">
        <f>SUM(R144:R158)</f>
        <v>164.25835044999999</v>
      </c>
      <c r="T143" s="130">
        <f>SUM(T144:T158)</f>
        <v>0</v>
      </c>
      <c r="AR143" s="124" t="s">
        <v>79</v>
      </c>
      <c r="AT143" s="131" t="s">
        <v>71</v>
      </c>
      <c r="AU143" s="131" t="s">
        <v>79</v>
      </c>
      <c r="AY143" s="124" t="s">
        <v>131</v>
      </c>
      <c r="BK143" s="132">
        <f>SUM(BK144:BK158)</f>
        <v>0</v>
      </c>
    </row>
    <row r="144" spans="2:65" s="1" customFormat="1" ht="33" customHeight="1">
      <c r="B144" s="135"/>
      <c r="C144" s="136" t="s">
        <v>158</v>
      </c>
      <c r="D144" s="136" t="s">
        <v>133</v>
      </c>
      <c r="E144" s="137" t="s">
        <v>881</v>
      </c>
      <c r="F144" s="138" t="s">
        <v>882</v>
      </c>
      <c r="G144" s="139" t="s">
        <v>168</v>
      </c>
      <c r="H144" s="140">
        <v>89.1</v>
      </c>
      <c r="I144" s="141"/>
      <c r="J144" s="142">
        <f t="shared" ref="J144:J158" si="20">ROUND(I144*H144,2)</f>
        <v>0</v>
      </c>
      <c r="K144" s="143"/>
      <c r="L144" s="28"/>
      <c r="M144" s="144" t="s">
        <v>1</v>
      </c>
      <c r="N144" s="145" t="s">
        <v>38</v>
      </c>
      <c r="P144" s="146">
        <f t="shared" ref="P144:P158" si="21">O144*H144</f>
        <v>0</v>
      </c>
      <c r="Q144" s="146">
        <v>0.71643999999999997</v>
      </c>
      <c r="R144" s="146">
        <f t="shared" ref="R144:R158" si="22">Q144*H144</f>
        <v>63.834803999999991</v>
      </c>
      <c r="S144" s="146">
        <v>0</v>
      </c>
      <c r="T144" s="147">
        <f t="shared" ref="T144:T158" si="23">S144*H144</f>
        <v>0</v>
      </c>
      <c r="AR144" s="148" t="s">
        <v>137</v>
      </c>
      <c r="AT144" s="148" t="s">
        <v>133</v>
      </c>
      <c r="AU144" s="148" t="s">
        <v>138</v>
      </c>
      <c r="AY144" s="13" t="s">
        <v>131</v>
      </c>
      <c r="BE144" s="149">
        <f t="shared" ref="BE144:BE158" si="24">IF(N144="základná",J144,0)</f>
        <v>0</v>
      </c>
      <c r="BF144" s="149">
        <f t="shared" ref="BF144:BF158" si="25">IF(N144="znížená",J144,0)</f>
        <v>0</v>
      </c>
      <c r="BG144" s="149">
        <f t="shared" ref="BG144:BG158" si="26">IF(N144="zákl. prenesená",J144,0)</f>
        <v>0</v>
      </c>
      <c r="BH144" s="149">
        <f t="shared" ref="BH144:BH158" si="27">IF(N144="zníž. prenesená",J144,0)</f>
        <v>0</v>
      </c>
      <c r="BI144" s="149">
        <f t="shared" ref="BI144:BI158" si="28">IF(N144="nulová",J144,0)</f>
        <v>0</v>
      </c>
      <c r="BJ144" s="13" t="s">
        <v>138</v>
      </c>
      <c r="BK144" s="149">
        <f t="shared" ref="BK144:BK158" si="29">ROUND(I144*H144,2)</f>
        <v>0</v>
      </c>
      <c r="BL144" s="13" t="s">
        <v>137</v>
      </c>
      <c r="BM144" s="148" t="s">
        <v>883</v>
      </c>
    </row>
    <row r="145" spans="2:65" s="1" customFormat="1" ht="16.5" customHeight="1">
      <c r="B145" s="135"/>
      <c r="C145" s="150" t="s">
        <v>187</v>
      </c>
      <c r="D145" s="150" t="s">
        <v>179</v>
      </c>
      <c r="E145" s="151" t="s">
        <v>884</v>
      </c>
      <c r="F145" s="152" t="s">
        <v>885</v>
      </c>
      <c r="G145" s="153" t="s">
        <v>185</v>
      </c>
      <c r="H145" s="154">
        <v>49.896000000000001</v>
      </c>
      <c r="I145" s="155"/>
      <c r="J145" s="156">
        <f t="shared" si="20"/>
        <v>0</v>
      </c>
      <c r="K145" s="157"/>
      <c r="L145" s="158"/>
      <c r="M145" s="159" t="s">
        <v>1</v>
      </c>
      <c r="N145" s="160" t="s">
        <v>38</v>
      </c>
      <c r="P145" s="146">
        <f t="shared" si="21"/>
        <v>0</v>
      </c>
      <c r="Q145" s="146">
        <v>1</v>
      </c>
      <c r="R145" s="146">
        <f t="shared" si="22"/>
        <v>49.896000000000001</v>
      </c>
      <c r="S145" s="146">
        <v>0</v>
      </c>
      <c r="T145" s="147">
        <f t="shared" si="23"/>
        <v>0</v>
      </c>
      <c r="AR145" s="148" t="s">
        <v>147</v>
      </c>
      <c r="AT145" s="148" t="s">
        <v>179</v>
      </c>
      <c r="AU145" s="148" t="s">
        <v>138</v>
      </c>
      <c r="AY145" s="13" t="s">
        <v>131</v>
      </c>
      <c r="BE145" s="149">
        <f t="shared" si="24"/>
        <v>0</v>
      </c>
      <c r="BF145" s="149">
        <f t="shared" si="25"/>
        <v>0</v>
      </c>
      <c r="BG145" s="149">
        <f t="shared" si="26"/>
        <v>0</v>
      </c>
      <c r="BH145" s="149">
        <f t="shared" si="27"/>
        <v>0</v>
      </c>
      <c r="BI145" s="149">
        <f t="shared" si="28"/>
        <v>0</v>
      </c>
      <c r="BJ145" s="13" t="s">
        <v>138</v>
      </c>
      <c r="BK145" s="149">
        <f t="shared" si="29"/>
        <v>0</v>
      </c>
      <c r="BL145" s="13" t="s">
        <v>137</v>
      </c>
      <c r="BM145" s="148" t="s">
        <v>886</v>
      </c>
    </row>
    <row r="146" spans="2:65" s="1" customFormat="1" ht="33" customHeight="1">
      <c r="B146" s="135"/>
      <c r="C146" s="136" t="s">
        <v>161</v>
      </c>
      <c r="D146" s="136" t="s">
        <v>133</v>
      </c>
      <c r="E146" s="137" t="s">
        <v>887</v>
      </c>
      <c r="F146" s="138" t="s">
        <v>888</v>
      </c>
      <c r="G146" s="139" t="s">
        <v>168</v>
      </c>
      <c r="H146" s="140">
        <v>57.4</v>
      </c>
      <c r="I146" s="141"/>
      <c r="J146" s="142">
        <f t="shared" si="20"/>
        <v>0</v>
      </c>
      <c r="K146" s="143"/>
      <c r="L146" s="28"/>
      <c r="M146" s="144" t="s">
        <v>1</v>
      </c>
      <c r="N146" s="145" t="s">
        <v>38</v>
      </c>
      <c r="P146" s="146">
        <f t="shared" si="21"/>
        <v>0</v>
      </c>
      <c r="Q146" s="146">
        <v>0.29899999999999999</v>
      </c>
      <c r="R146" s="146">
        <f t="shared" si="22"/>
        <v>17.162599999999998</v>
      </c>
      <c r="S146" s="146">
        <v>0</v>
      </c>
      <c r="T146" s="147">
        <f t="shared" si="23"/>
        <v>0</v>
      </c>
      <c r="AR146" s="148" t="s">
        <v>137</v>
      </c>
      <c r="AT146" s="148" t="s">
        <v>133</v>
      </c>
      <c r="AU146" s="148" t="s">
        <v>138</v>
      </c>
      <c r="AY146" s="13" t="s">
        <v>131</v>
      </c>
      <c r="BE146" s="149">
        <f t="shared" si="24"/>
        <v>0</v>
      </c>
      <c r="BF146" s="149">
        <f t="shared" si="25"/>
        <v>0</v>
      </c>
      <c r="BG146" s="149">
        <f t="shared" si="26"/>
        <v>0</v>
      </c>
      <c r="BH146" s="149">
        <f t="shared" si="27"/>
        <v>0</v>
      </c>
      <c r="BI146" s="149">
        <f t="shared" si="28"/>
        <v>0</v>
      </c>
      <c r="BJ146" s="13" t="s">
        <v>138</v>
      </c>
      <c r="BK146" s="149">
        <f t="shared" si="29"/>
        <v>0</v>
      </c>
      <c r="BL146" s="13" t="s">
        <v>137</v>
      </c>
      <c r="BM146" s="148" t="s">
        <v>889</v>
      </c>
    </row>
    <row r="147" spans="2:65" s="1" customFormat="1" ht="16.5" customHeight="1">
      <c r="B147" s="135"/>
      <c r="C147" s="150" t="s">
        <v>194</v>
      </c>
      <c r="D147" s="150" t="s">
        <v>179</v>
      </c>
      <c r="E147" s="151" t="s">
        <v>890</v>
      </c>
      <c r="F147" s="152" t="s">
        <v>891</v>
      </c>
      <c r="G147" s="153" t="s">
        <v>185</v>
      </c>
      <c r="H147" s="154">
        <v>13.776</v>
      </c>
      <c r="I147" s="155"/>
      <c r="J147" s="156">
        <f t="shared" si="20"/>
        <v>0</v>
      </c>
      <c r="K147" s="157"/>
      <c r="L147" s="158"/>
      <c r="M147" s="159" t="s">
        <v>1</v>
      </c>
      <c r="N147" s="160" t="s">
        <v>38</v>
      </c>
      <c r="P147" s="146">
        <f t="shared" si="21"/>
        <v>0</v>
      </c>
      <c r="Q147" s="146">
        <v>1</v>
      </c>
      <c r="R147" s="146">
        <f t="shared" si="22"/>
        <v>13.776</v>
      </c>
      <c r="S147" s="146">
        <v>0</v>
      </c>
      <c r="T147" s="147">
        <f t="shared" si="23"/>
        <v>0</v>
      </c>
      <c r="AR147" s="148" t="s">
        <v>147</v>
      </c>
      <c r="AT147" s="148" t="s">
        <v>179</v>
      </c>
      <c r="AU147" s="148" t="s">
        <v>138</v>
      </c>
      <c r="AY147" s="13" t="s">
        <v>131</v>
      </c>
      <c r="BE147" s="149">
        <f t="shared" si="24"/>
        <v>0</v>
      </c>
      <c r="BF147" s="149">
        <f t="shared" si="25"/>
        <v>0</v>
      </c>
      <c r="BG147" s="149">
        <f t="shared" si="26"/>
        <v>0</v>
      </c>
      <c r="BH147" s="149">
        <f t="shared" si="27"/>
        <v>0</v>
      </c>
      <c r="BI147" s="149">
        <f t="shared" si="28"/>
        <v>0</v>
      </c>
      <c r="BJ147" s="13" t="s">
        <v>138</v>
      </c>
      <c r="BK147" s="149">
        <f t="shared" si="29"/>
        <v>0</v>
      </c>
      <c r="BL147" s="13" t="s">
        <v>137</v>
      </c>
      <c r="BM147" s="148" t="s">
        <v>892</v>
      </c>
    </row>
    <row r="148" spans="2:65" s="1" customFormat="1" ht="21.75" customHeight="1">
      <c r="B148" s="135"/>
      <c r="C148" s="136" t="s">
        <v>165</v>
      </c>
      <c r="D148" s="136" t="s">
        <v>133</v>
      </c>
      <c r="E148" s="137" t="s">
        <v>518</v>
      </c>
      <c r="F148" s="138" t="s">
        <v>519</v>
      </c>
      <c r="G148" s="139" t="s">
        <v>168</v>
      </c>
      <c r="H148" s="140">
        <v>31.7</v>
      </c>
      <c r="I148" s="141"/>
      <c r="J148" s="142">
        <f t="shared" si="20"/>
        <v>0</v>
      </c>
      <c r="K148" s="143"/>
      <c r="L148" s="28"/>
      <c r="M148" s="144" t="s">
        <v>1</v>
      </c>
      <c r="N148" s="145" t="s">
        <v>38</v>
      </c>
      <c r="P148" s="146">
        <f t="shared" si="21"/>
        <v>0</v>
      </c>
      <c r="Q148" s="146">
        <v>0.1002</v>
      </c>
      <c r="R148" s="146">
        <f t="shared" si="22"/>
        <v>3.1763399999999997</v>
      </c>
      <c r="S148" s="146">
        <v>0</v>
      </c>
      <c r="T148" s="147">
        <f t="shared" si="23"/>
        <v>0</v>
      </c>
      <c r="AR148" s="148" t="s">
        <v>137</v>
      </c>
      <c r="AT148" s="148" t="s">
        <v>133</v>
      </c>
      <c r="AU148" s="148" t="s">
        <v>138</v>
      </c>
      <c r="AY148" s="13" t="s">
        <v>131</v>
      </c>
      <c r="BE148" s="149">
        <f t="shared" si="24"/>
        <v>0</v>
      </c>
      <c r="BF148" s="149">
        <f t="shared" si="25"/>
        <v>0</v>
      </c>
      <c r="BG148" s="149">
        <f t="shared" si="26"/>
        <v>0</v>
      </c>
      <c r="BH148" s="149">
        <f t="shared" si="27"/>
        <v>0</v>
      </c>
      <c r="BI148" s="149">
        <f t="shared" si="28"/>
        <v>0</v>
      </c>
      <c r="BJ148" s="13" t="s">
        <v>138</v>
      </c>
      <c r="BK148" s="149">
        <f t="shared" si="29"/>
        <v>0</v>
      </c>
      <c r="BL148" s="13" t="s">
        <v>137</v>
      </c>
      <c r="BM148" s="148" t="s">
        <v>893</v>
      </c>
    </row>
    <row r="149" spans="2:65" s="1" customFormat="1" ht="16.5" customHeight="1">
      <c r="B149" s="135"/>
      <c r="C149" s="150" t="s">
        <v>202</v>
      </c>
      <c r="D149" s="150" t="s">
        <v>179</v>
      </c>
      <c r="E149" s="151" t="s">
        <v>521</v>
      </c>
      <c r="F149" s="152" t="s">
        <v>522</v>
      </c>
      <c r="G149" s="153" t="s">
        <v>185</v>
      </c>
      <c r="H149" s="154">
        <v>3.012</v>
      </c>
      <c r="I149" s="155"/>
      <c r="J149" s="156">
        <f t="shared" si="20"/>
        <v>0</v>
      </c>
      <c r="K149" s="157"/>
      <c r="L149" s="158"/>
      <c r="M149" s="159" t="s">
        <v>1</v>
      </c>
      <c r="N149" s="160" t="s">
        <v>38</v>
      </c>
      <c r="P149" s="146">
        <f t="shared" si="21"/>
        <v>0</v>
      </c>
      <c r="Q149" s="146">
        <v>1</v>
      </c>
      <c r="R149" s="146">
        <f t="shared" si="22"/>
        <v>3.012</v>
      </c>
      <c r="S149" s="146">
        <v>0</v>
      </c>
      <c r="T149" s="147">
        <f t="shared" si="23"/>
        <v>0</v>
      </c>
      <c r="AR149" s="148" t="s">
        <v>147</v>
      </c>
      <c r="AT149" s="148" t="s">
        <v>179</v>
      </c>
      <c r="AU149" s="148" t="s">
        <v>138</v>
      </c>
      <c r="AY149" s="13" t="s">
        <v>131</v>
      </c>
      <c r="BE149" s="149">
        <f t="shared" si="24"/>
        <v>0</v>
      </c>
      <c r="BF149" s="149">
        <f t="shared" si="25"/>
        <v>0</v>
      </c>
      <c r="BG149" s="149">
        <f t="shared" si="26"/>
        <v>0</v>
      </c>
      <c r="BH149" s="149">
        <f t="shared" si="27"/>
        <v>0</v>
      </c>
      <c r="BI149" s="149">
        <f t="shared" si="28"/>
        <v>0</v>
      </c>
      <c r="BJ149" s="13" t="s">
        <v>138</v>
      </c>
      <c r="BK149" s="149">
        <f t="shared" si="29"/>
        <v>0</v>
      </c>
      <c r="BL149" s="13" t="s">
        <v>137</v>
      </c>
      <c r="BM149" s="148" t="s">
        <v>894</v>
      </c>
    </row>
    <row r="150" spans="2:65" s="1" customFormat="1" ht="24.25" customHeight="1">
      <c r="B150" s="135"/>
      <c r="C150" s="136" t="s">
        <v>169</v>
      </c>
      <c r="D150" s="136" t="s">
        <v>133</v>
      </c>
      <c r="E150" s="137" t="s">
        <v>524</v>
      </c>
      <c r="F150" s="138" t="s">
        <v>525</v>
      </c>
      <c r="G150" s="139" t="s">
        <v>168</v>
      </c>
      <c r="H150" s="140">
        <v>31.7</v>
      </c>
      <c r="I150" s="141"/>
      <c r="J150" s="142">
        <f t="shared" si="20"/>
        <v>0</v>
      </c>
      <c r="K150" s="143"/>
      <c r="L150" s="28"/>
      <c r="M150" s="144" t="s">
        <v>1</v>
      </c>
      <c r="N150" s="145" t="s">
        <v>38</v>
      </c>
      <c r="P150" s="146">
        <f t="shared" si="21"/>
        <v>0</v>
      </c>
      <c r="Q150" s="146">
        <v>9.2499999999999999E-2</v>
      </c>
      <c r="R150" s="146">
        <f t="shared" si="22"/>
        <v>2.9322499999999998</v>
      </c>
      <c r="S150" s="146">
        <v>0</v>
      </c>
      <c r="T150" s="147">
        <f t="shared" si="23"/>
        <v>0</v>
      </c>
      <c r="AR150" s="148" t="s">
        <v>137</v>
      </c>
      <c r="AT150" s="148" t="s">
        <v>133</v>
      </c>
      <c r="AU150" s="148" t="s">
        <v>138</v>
      </c>
      <c r="AY150" s="13" t="s">
        <v>131</v>
      </c>
      <c r="BE150" s="149">
        <f t="shared" si="24"/>
        <v>0</v>
      </c>
      <c r="BF150" s="149">
        <f t="shared" si="25"/>
        <v>0</v>
      </c>
      <c r="BG150" s="149">
        <f t="shared" si="26"/>
        <v>0</v>
      </c>
      <c r="BH150" s="149">
        <f t="shared" si="27"/>
        <v>0</v>
      </c>
      <c r="BI150" s="149">
        <f t="shared" si="28"/>
        <v>0</v>
      </c>
      <c r="BJ150" s="13" t="s">
        <v>138</v>
      </c>
      <c r="BK150" s="149">
        <f t="shared" si="29"/>
        <v>0</v>
      </c>
      <c r="BL150" s="13" t="s">
        <v>137</v>
      </c>
      <c r="BM150" s="148" t="s">
        <v>895</v>
      </c>
    </row>
    <row r="151" spans="2:65" s="1" customFormat="1" ht="24.25" customHeight="1">
      <c r="B151" s="135"/>
      <c r="C151" s="150" t="s">
        <v>209</v>
      </c>
      <c r="D151" s="150" t="s">
        <v>179</v>
      </c>
      <c r="E151" s="151" t="s">
        <v>527</v>
      </c>
      <c r="F151" s="152" t="s">
        <v>528</v>
      </c>
      <c r="G151" s="153" t="s">
        <v>168</v>
      </c>
      <c r="H151" s="154">
        <v>32.334000000000003</v>
      </c>
      <c r="I151" s="155"/>
      <c r="J151" s="156">
        <f t="shared" si="20"/>
        <v>0</v>
      </c>
      <c r="K151" s="157"/>
      <c r="L151" s="158"/>
      <c r="M151" s="159" t="s">
        <v>1</v>
      </c>
      <c r="N151" s="160" t="s">
        <v>38</v>
      </c>
      <c r="P151" s="146">
        <f t="shared" si="21"/>
        <v>0</v>
      </c>
      <c r="Q151" s="146">
        <v>0.13</v>
      </c>
      <c r="R151" s="146">
        <f t="shared" si="22"/>
        <v>4.2034200000000004</v>
      </c>
      <c r="S151" s="146">
        <v>0</v>
      </c>
      <c r="T151" s="147">
        <f t="shared" si="23"/>
        <v>0</v>
      </c>
      <c r="AR151" s="148" t="s">
        <v>147</v>
      </c>
      <c r="AT151" s="148" t="s">
        <v>179</v>
      </c>
      <c r="AU151" s="148" t="s">
        <v>138</v>
      </c>
      <c r="AY151" s="13" t="s">
        <v>131</v>
      </c>
      <c r="BE151" s="149">
        <f t="shared" si="24"/>
        <v>0</v>
      </c>
      <c r="BF151" s="149">
        <f t="shared" si="25"/>
        <v>0</v>
      </c>
      <c r="BG151" s="149">
        <f t="shared" si="26"/>
        <v>0</v>
      </c>
      <c r="BH151" s="149">
        <f t="shared" si="27"/>
        <v>0</v>
      </c>
      <c r="BI151" s="149">
        <f t="shared" si="28"/>
        <v>0</v>
      </c>
      <c r="BJ151" s="13" t="s">
        <v>138</v>
      </c>
      <c r="BK151" s="149">
        <f t="shared" si="29"/>
        <v>0</v>
      </c>
      <c r="BL151" s="13" t="s">
        <v>137</v>
      </c>
      <c r="BM151" s="148" t="s">
        <v>896</v>
      </c>
    </row>
    <row r="152" spans="2:65" s="1" customFormat="1" ht="24.25" customHeight="1">
      <c r="B152" s="135"/>
      <c r="C152" s="136" t="s">
        <v>173</v>
      </c>
      <c r="D152" s="136" t="s">
        <v>133</v>
      </c>
      <c r="E152" s="137" t="s">
        <v>533</v>
      </c>
      <c r="F152" s="138" t="s">
        <v>534</v>
      </c>
      <c r="G152" s="139" t="s">
        <v>168</v>
      </c>
      <c r="H152" s="140">
        <v>31.7</v>
      </c>
      <c r="I152" s="141"/>
      <c r="J152" s="142">
        <f t="shared" si="20"/>
        <v>0</v>
      </c>
      <c r="K152" s="143"/>
      <c r="L152" s="28"/>
      <c r="M152" s="144" t="s">
        <v>1</v>
      </c>
      <c r="N152" s="145" t="s">
        <v>38</v>
      </c>
      <c r="P152" s="146">
        <f t="shared" si="21"/>
        <v>0</v>
      </c>
      <c r="Q152" s="146">
        <v>0</v>
      </c>
      <c r="R152" s="146">
        <f t="shared" si="22"/>
        <v>0</v>
      </c>
      <c r="S152" s="146">
        <v>0</v>
      </c>
      <c r="T152" s="147">
        <f t="shared" si="23"/>
        <v>0</v>
      </c>
      <c r="AR152" s="148" t="s">
        <v>161</v>
      </c>
      <c r="AT152" s="148" t="s">
        <v>133</v>
      </c>
      <c r="AU152" s="148" t="s">
        <v>138</v>
      </c>
      <c r="AY152" s="13" t="s">
        <v>131</v>
      </c>
      <c r="BE152" s="149">
        <f t="shared" si="24"/>
        <v>0</v>
      </c>
      <c r="BF152" s="149">
        <f t="shared" si="25"/>
        <v>0</v>
      </c>
      <c r="BG152" s="149">
        <f t="shared" si="26"/>
        <v>0</v>
      </c>
      <c r="BH152" s="149">
        <f t="shared" si="27"/>
        <v>0</v>
      </c>
      <c r="BI152" s="149">
        <f t="shared" si="28"/>
        <v>0</v>
      </c>
      <c r="BJ152" s="13" t="s">
        <v>138</v>
      </c>
      <c r="BK152" s="149">
        <f t="shared" si="29"/>
        <v>0</v>
      </c>
      <c r="BL152" s="13" t="s">
        <v>161</v>
      </c>
      <c r="BM152" s="148" t="s">
        <v>897</v>
      </c>
    </row>
    <row r="153" spans="2:65" s="1" customFormat="1" ht="16.5" customHeight="1">
      <c r="B153" s="135"/>
      <c r="C153" s="150" t="s">
        <v>7</v>
      </c>
      <c r="D153" s="150" t="s">
        <v>179</v>
      </c>
      <c r="E153" s="151" t="s">
        <v>536</v>
      </c>
      <c r="F153" s="152" t="s">
        <v>537</v>
      </c>
      <c r="G153" s="153" t="s">
        <v>168</v>
      </c>
      <c r="H153" s="154">
        <v>36.454999999999998</v>
      </c>
      <c r="I153" s="155"/>
      <c r="J153" s="156">
        <f t="shared" si="20"/>
        <v>0</v>
      </c>
      <c r="K153" s="157"/>
      <c r="L153" s="158"/>
      <c r="M153" s="159" t="s">
        <v>1</v>
      </c>
      <c r="N153" s="160" t="s">
        <v>38</v>
      </c>
      <c r="P153" s="146">
        <f t="shared" si="21"/>
        <v>0</v>
      </c>
      <c r="Q153" s="146">
        <v>2.9999999999999997E-4</v>
      </c>
      <c r="R153" s="146">
        <f t="shared" si="22"/>
        <v>1.0936499999999998E-2</v>
      </c>
      <c r="S153" s="146">
        <v>0</v>
      </c>
      <c r="T153" s="147">
        <f t="shared" si="23"/>
        <v>0</v>
      </c>
      <c r="AR153" s="148" t="s">
        <v>249</v>
      </c>
      <c r="AT153" s="148" t="s">
        <v>179</v>
      </c>
      <c r="AU153" s="148" t="s">
        <v>138</v>
      </c>
      <c r="AY153" s="13" t="s">
        <v>131</v>
      </c>
      <c r="BE153" s="149">
        <f t="shared" si="24"/>
        <v>0</v>
      </c>
      <c r="BF153" s="149">
        <f t="shared" si="25"/>
        <v>0</v>
      </c>
      <c r="BG153" s="149">
        <f t="shared" si="26"/>
        <v>0</v>
      </c>
      <c r="BH153" s="149">
        <f t="shared" si="27"/>
        <v>0</v>
      </c>
      <c r="BI153" s="149">
        <f t="shared" si="28"/>
        <v>0</v>
      </c>
      <c r="BJ153" s="13" t="s">
        <v>138</v>
      </c>
      <c r="BK153" s="149">
        <f t="shared" si="29"/>
        <v>0</v>
      </c>
      <c r="BL153" s="13" t="s">
        <v>161</v>
      </c>
      <c r="BM153" s="148" t="s">
        <v>898</v>
      </c>
    </row>
    <row r="154" spans="2:65" s="1" customFormat="1" ht="21.75" customHeight="1">
      <c r="B154" s="135"/>
      <c r="C154" s="136" t="s">
        <v>186</v>
      </c>
      <c r="D154" s="136" t="s">
        <v>133</v>
      </c>
      <c r="E154" s="137" t="s">
        <v>544</v>
      </c>
      <c r="F154" s="138" t="s">
        <v>545</v>
      </c>
      <c r="G154" s="139" t="s">
        <v>136</v>
      </c>
      <c r="H154" s="140">
        <v>2.1150000000000002</v>
      </c>
      <c r="I154" s="141"/>
      <c r="J154" s="142">
        <f t="shared" si="20"/>
        <v>0</v>
      </c>
      <c r="K154" s="143"/>
      <c r="L154" s="28"/>
      <c r="M154" s="144" t="s">
        <v>1</v>
      </c>
      <c r="N154" s="145" t="s">
        <v>38</v>
      </c>
      <c r="P154" s="146">
        <f t="shared" si="21"/>
        <v>0</v>
      </c>
      <c r="Q154" s="146">
        <v>2.2151299999999998</v>
      </c>
      <c r="R154" s="146">
        <f t="shared" si="22"/>
        <v>4.6849999499999999</v>
      </c>
      <c r="S154" s="146">
        <v>0</v>
      </c>
      <c r="T154" s="147">
        <f t="shared" si="23"/>
        <v>0</v>
      </c>
      <c r="AR154" s="148" t="s">
        <v>137</v>
      </c>
      <c r="AT154" s="148" t="s">
        <v>133</v>
      </c>
      <c r="AU154" s="148" t="s">
        <v>138</v>
      </c>
      <c r="AY154" s="13" t="s">
        <v>131</v>
      </c>
      <c r="BE154" s="149">
        <f t="shared" si="24"/>
        <v>0</v>
      </c>
      <c r="BF154" s="149">
        <f t="shared" si="25"/>
        <v>0</v>
      </c>
      <c r="BG154" s="149">
        <f t="shared" si="26"/>
        <v>0</v>
      </c>
      <c r="BH154" s="149">
        <f t="shared" si="27"/>
        <v>0</v>
      </c>
      <c r="BI154" s="149">
        <f t="shared" si="28"/>
        <v>0</v>
      </c>
      <c r="BJ154" s="13" t="s">
        <v>138</v>
      </c>
      <c r="BK154" s="149">
        <f t="shared" si="29"/>
        <v>0</v>
      </c>
      <c r="BL154" s="13" t="s">
        <v>137</v>
      </c>
      <c r="BM154" s="148" t="s">
        <v>899</v>
      </c>
    </row>
    <row r="155" spans="2:65" s="1" customFormat="1" ht="16.5" customHeight="1">
      <c r="B155" s="135"/>
      <c r="C155" s="136" t="s">
        <v>223</v>
      </c>
      <c r="D155" s="136" t="s">
        <v>133</v>
      </c>
      <c r="E155" s="137" t="s">
        <v>344</v>
      </c>
      <c r="F155" s="138" t="s">
        <v>539</v>
      </c>
      <c r="G155" s="139" t="s">
        <v>215</v>
      </c>
      <c r="H155" s="140">
        <v>23.5</v>
      </c>
      <c r="I155" s="141"/>
      <c r="J155" s="142">
        <f t="shared" si="20"/>
        <v>0</v>
      </c>
      <c r="K155" s="143"/>
      <c r="L155" s="28"/>
      <c r="M155" s="144" t="s">
        <v>1</v>
      </c>
      <c r="N155" s="145" t="s">
        <v>38</v>
      </c>
      <c r="P155" s="146">
        <f t="shared" si="21"/>
        <v>0</v>
      </c>
      <c r="Q155" s="146">
        <v>0</v>
      </c>
      <c r="R155" s="146">
        <f t="shared" si="22"/>
        <v>0</v>
      </c>
      <c r="S155" s="146">
        <v>0</v>
      </c>
      <c r="T155" s="147">
        <f t="shared" si="23"/>
        <v>0</v>
      </c>
      <c r="AR155" s="148" t="s">
        <v>137</v>
      </c>
      <c r="AT155" s="148" t="s">
        <v>133</v>
      </c>
      <c r="AU155" s="148" t="s">
        <v>138</v>
      </c>
      <c r="AY155" s="13" t="s">
        <v>131</v>
      </c>
      <c r="BE155" s="149">
        <f t="shared" si="24"/>
        <v>0</v>
      </c>
      <c r="BF155" s="149">
        <f t="shared" si="25"/>
        <v>0</v>
      </c>
      <c r="BG155" s="149">
        <f t="shared" si="26"/>
        <v>0</v>
      </c>
      <c r="BH155" s="149">
        <f t="shared" si="27"/>
        <v>0</v>
      </c>
      <c r="BI155" s="149">
        <f t="shared" si="28"/>
        <v>0</v>
      </c>
      <c r="BJ155" s="13" t="s">
        <v>138</v>
      </c>
      <c r="BK155" s="149">
        <f t="shared" si="29"/>
        <v>0</v>
      </c>
      <c r="BL155" s="13" t="s">
        <v>137</v>
      </c>
      <c r="BM155" s="148" t="s">
        <v>900</v>
      </c>
    </row>
    <row r="156" spans="2:65" s="1" customFormat="1" ht="24.25" customHeight="1">
      <c r="B156" s="135"/>
      <c r="C156" s="150" t="s">
        <v>190</v>
      </c>
      <c r="D156" s="150" t="s">
        <v>179</v>
      </c>
      <c r="E156" s="151" t="s">
        <v>901</v>
      </c>
      <c r="F156" s="152" t="s">
        <v>902</v>
      </c>
      <c r="G156" s="153" t="s">
        <v>176</v>
      </c>
      <c r="H156" s="154">
        <v>25</v>
      </c>
      <c r="I156" s="155"/>
      <c r="J156" s="156">
        <f t="shared" si="20"/>
        <v>0</v>
      </c>
      <c r="K156" s="157"/>
      <c r="L156" s="158"/>
      <c r="M156" s="159" t="s">
        <v>1</v>
      </c>
      <c r="N156" s="160" t="s">
        <v>38</v>
      </c>
      <c r="P156" s="146">
        <f t="shared" si="21"/>
        <v>0</v>
      </c>
      <c r="Q156" s="146">
        <v>4.8000000000000001E-2</v>
      </c>
      <c r="R156" s="146">
        <f t="shared" si="22"/>
        <v>1.2</v>
      </c>
      <c r="S156" s="146">
        <v>0</v>
      </c>
      <c r="T156" s="147">
        <f t="shared" si="23"/>
        <v>0</v>
      </c>
      <c r="AR156" s="148" t="s">
        <v>147</v>
      </c>
      <c r="AT156" s="148" t="s">
        <v>179</v>
      </c>
      <c r="AU156" s="148" t="s">
        <v>138</v>
      </c>
      <c r="AY156" s="13" t="s">
        <v>131</v>
      </c>
      <c r="BE156" s="149">
        <f t="shared" si="24"/>
        <v>0</v>
      </c>
      <c r="BF156" s="149">
        <f t="shared" si="25"/>
        <v>0</v>
      </c>
      <c r="BG156" s="149">
        <f t="shared" si="26"/>
        <v>0</v>
      </c>
      <c r="BH156" s="149">
        <f t="shared" si="27"/>
        <v>0</v>
      </c>
      <c r="BI156" s="149">
        <f t="shared" si="28"/>
        <v>0</v>
      </c>
      <c r="BJ156" s="13" t="s">
        <v>138</v>
      </c>
      <c r="BK156" s="149">
        <f t="shared" si="29"/>
        <v>0</v>
      </c>
      <c r="BL156" s="13" t="s">
        <v>137</v>
      </c>
      <c r="BM156" s="148" t="s">
        <v>903</v>
      </c>
    </row>
    <row r="157" spans="2:65" s="1" customFormat="1" ht="16.5" customHeight="1">
      <c r="B157" s="135"/>
      <c r="C157" s="136" t="s">
        <v>230</v>
      </c>
      <c r="D157" s="136" t="s">
        <v>133</v>
      </c>
      <c r="E157" s="137" t="s">
        <v>321</v>
      </c>
      <c r="F157" s="138" t="s">
        <v>514</v>
      </c>
      <c r="G157" s="139" t="s">
        <v>168</v>
      </c>
      <c r="H157" s="140">
        <v>31.7</v>
      </c>
      <c r="I157" s="141"/>
      <c r="J157" s="142">
        <f t="shared" si="20"/>
        <v>0</v>
      </c>
      <c r="K157" s="143"/>
      <c r="L157" s="28"/>
      <c r="M157" s="144" t="s">
        <v>1</v>
      </c>
      <c r="N157" s="145" t="s">
        <v>38</v>
      </c>
      <c r="P157" s="146">
        <f t="shared" si="21"/>
        <v>0</v>
      </c>
      <c r="Q157" s="146">
        <v>0</v>
      </c>
      <c r="R157" s="146">
        <f t="shared" si="22"/>
        <v>0</v>
      </c>
      <c r="S157" s="146">
        <v>0</v>
      </c>
      <c r="T157" s="147">
        <f t="shared" si="23"/>
        <v>0</v>
      </c>
      <c r="AR157" s="148" t="s">
        <v>137</v>
      </c>
      <c r="AT157" s="148" t="s">
        <v>133</v>
      </c>
      <c r="AU157" s="148" t="s">
        <v>138</v>
      </c>
      <c r="AY157" s="13" t="s">
        <v>131</v>
      </c>
      <c r="BE157" s="149">
        <f t="shared" si="24"/>
        <v>0</v>
      </c>
      <c r="BF157" s="149">
        <f t="shared" si="25"/>
        <v>0</v>
      </c>
      <c r="BG157" s="149">
        <f t="shared" si="26"/>
        <v>0</v>
      </c>
      <c r="BH157" s="149">
        <f t="shared" si="27"/>
        <v>0</v>
      </c>
      <c r="BI157" s="149">
        <f t="shared" si="28"/>
        <v>0</v>
      </c>
      <c r="BJ157" s="13" t="s">
        <v>138</v>
      </c>
      <c r="BK157" s="149">
        <f t="shared" si="29"/>
        <v>0</v>
      </c>
      <c r="BL157" s="13" t="s">
        <v>137</v>
      </c>
      <c r="BM157" s="148" t="s">
        <v>904</v>
      </c>
    </row>
    <row r="158" spans="2:65" s="1" customFormat="1" ht="16.5" customHeight="1">
      <c r="B158" s="135"/>
      <c r="C158" s="150" t="s">
        <v>193</v>
      </c>
      <c r="D158" s="150" t="s">
        <v>179</v>
      </c>
      <c r="E158" s="151" t="s">
        <v>323</v>
      </c>
      <c r="F158" s="152" t="s">
        <v>516</v>
      </c>
      <c r="G158" s="153" t="s">
        <v>185</v>
      </c>
      <c r="H158" s="154">
        <v>0.36899999999999999</v>
      </c>
      <c r="I158" s="155"/>
      <c r="J158" s="156">
        <f t="shared" si="20"/>
        <v>0</v>
      </c>
      <c r="K158" s="157"/>
      <c r="L158" s="158"/>
      <c r="M158" s="159" t="s">
        <v>1</v>
      </c>
      <c r="N158" s="160" t="s">
        <v>38</v>
      </c>
      <c r="P158" s="146">
        <f t="shared" si="21"/>
        <v>0</v>
      </c>
      <c r="Q158" s="146">
        <v>1</v>
      </c>
      <c r="R158" s="146">
        <f t="shared" si="22"/>
        <v>0.36899999999999999</v>
      </c>
      <c r="S158" s="146">
        <v>0</v>
      </c>
      <c r="T158" s="147">
        <f t="shared" si="23"/>
        <v>0</v>
      </c>
      <c r="AR158" s="148" t="s">
        <v>147</v>
      </c>
      <c r="AT158" s="148" t="s">
        <v>179</v>
      </c>
      <c r="AU158" s="148" t="s">
        <v>138</v>
      </c>
      <c r="AY158" s="13" t="s">
        <v>131</v>
      </c>
      <c r="BE158" s="149">
        <f t="shared" si="24"/>
        <v>0</v>
      </c>
      <c r="BF158" s="149">
        <f t="shared" si="25"/>
        <v>0</v>
      </c>
      <c r="BG158" s="149">
        <f t="shared" si="26"/>
        <v>0</v>
      </c>
      <c r="BH158" s="149">
        <f t="shared" si="27"/>
        <v>0</v>
      </c>
      <c r="BI158" s="149">
        <f t="shared" si="28"/>
        <v>0</v>
      </c>
      <c r="BJ158" s="13" t="s">
        <v>138</v>
      </c>
      <c r="BK158" s="149">
        <f t="shared" si="29"/>
        <v>0</v>
      </c>
      <c r="BL158" s="13" t="s">
        <v>137</v>
      </c>
      <c r="BM158" s="148" t="s">
        <v>905</v>
      </c>
    </row>
    <row r="159" spans="2:65" s="11" customFormat="1" ht="22.75" customHeight="1">
      <c r="B159" s="123"/>
      <c r="D159" s="124" t="s">
        <v>71</v>
      </c>
      <c r="E159" s="133" t="s">
        <v>162</v>
      </c>
      <c r="F159" s="133" t="s">
        <v>343</v>
      </c>
      <c r="I159" s="126"/>
      <c r="J159" s="134">
        <f>BK159</f>
        <v>0</v>
      </c>
      <c r="L159" s="123"/>
      <c r="M159" s="128"/>
      <c r="P159" s="129">
        <v>0</v>
      </c>
      <c r="R159" s="129">
        <v>0</v>
      </c>
      <c r="T159" s="130">
        <v>0</v>
      </c>
      <c r="AR159" s="124" t="s">
        <v>79</v>
      </c>
      <c r="AT159" s="131" t="s">
        <v>71</v>
      </c>
      <c r="AU159" s="131" t="s">
        <v>79</v>
      </c>
      <c r="AY159" s="124" t="s">
        <v>131</v>
      </c>
      <c r="BK159" s="132">
        <v>0</v>
      </c>
    </row>
    <row r="160" spans="2:65" s="11" customFormat="1" ht="22.75" customHeight="1">
      <c r="B160" s="123"/>
      <c r="D160" s="124" t="s">
        <v>71</v>
      </c>
      <c r="E160" s="133" t="s">
        <v>351</v>
      </c>
      <c r="F160" s="133" t="s">
        <v>352</v>
      </c>
      <c r="I160" s="126"/>
      <c r="J160" s="134">
        <f>BK160</f>
        <v>0</v>
      </c>
      <c r="L160" s="123"/>
      <c r="M160" s="128"/>
      <c r="P160" s="129">
        <f>P161</f>
        <v>0</v>
      </c>
      <c r="R160" s="129">
        <f>R161</f>
        <v>0</v>
      </c>
      <c r="T160" s="130">
        <f>T161</f>
        <v>0</v>
      </c>
      <c r="AR160" s="124" t="s">
        <v>79</v>
      </c>
      <c r="AT160" s="131" t="s">
        <v>71</v>
      </c>
      <c r="AU160" s="131" t="s">
        <v>79</v>
      </c>
      <c r="AY160" s="124" t="s">
        <v>131</v>
      </c>
      <c r="BK160" s="132">
        <f>BK161</f>
        <v>0</v>
      </c>
    </row>
    <row r="161" spans="2:65" s="1" customFormat="1" ht="24.25" customHeight="1">
      <c r="B161" s="135"/>
      <c r="C161" s="136" t="s">
        <v>237</v>
      </c>
      <c r="D161" s="136" t="s">
        <v>133</v>
      </c>
      <c r="E161" s="137" t="s">
        <v>547</v>
      </c>
      <c r="F161" s="138" t="s">
        <v>548</v>
      </c>
      <c r="G161" s="139" t="s">
        <v>185</v>
      </c>
      <c r="H161" s="140">
        <v>164.733</v>
      </c>
      <c r="I161" s="141"/>
      <c r="J161" s="142">
        <f>ROUND(I161*H161,2)</f>
        <v>0</v>
      </c>
      <c r="K161" s="143"/>
      <c r="L161" s="28"/>
      <c r="M161" s="144" t="s">
        <v>1</v>
      </c>
      <c r="N161" s="145" t="s">
        <v>38</v>
      </c>
      <c r="P161" s="146">
        <f>O161*H161</f>
        <v>0</v>
      </c>
      <c r="Q161" s="146">
        <v>0</v>
      </c>
      <c r="R161" s="146">
        <f>Q161*H161</f>
        <v>0</v>
      </c>
      <c r="S161" s="146">
        <v>0</v>
      </c>
      <c r="T161" s="147">
        <f>S161*H161</f>
        <v>0</v>
      </c>
      <c r="AR161" s="148" t="s">
        <v>137</v>
      </c>
      <c r="AT161" s="148" t="s">
        <v>133</v>
      </c>
      <c r="AU161" s="148" t="s">
        <v>138</v>
      </c>
      <c r="AY161" s="13" t="s">
        <v>131</v>
      </c>
      <c r="BE161" s="149">
        <f>IF(N161="základná",J161,0)</f>
        <v>0</v>
      </c>
      <c r="BF161" s="149">
        <f>IF(N161="znížená",J161,0)</f>
        <v>0</v>
      </c>
      <c r="BG161" s="149">
        <f>IF(N161="zákl. prenesená",J161,0)</f>
        <v>0</v>
      </c>
      <c r="BH161" s="149">
        <f>IF(N161="zníž. prenesená",J161,0)</f>
        <v>0</v>
      </c>
      <c r="BI161" s="149">
        <f>IF(N161="nulová",J161,0)</f>
        <v>0</v>
      </c>
      <c r="BJ161" s="13" t="s">
        <v>138</v>
      </c>
      <c r="BK161" s="149">
        <f>ROUND(I161*H161,2)</f>
        <v>0</v>
      </c>
      <c r="BL161" s="13" t="s">
        <v>137</v>
      </c>
      <c r="BM161" s="148" t="s">
        <v>906</v>
      </c>
    </row>
    <row r="162" spans="2:65" s="11" customFormat="1" ht="26" customHeight="1">
      <c r="B162" s="123"/>
      <c r="D162" s="124" t="s">
        <v>71</v>
      </c>
      <c r="E162" s="125" t="s">
        <v>356</v>
      </c>
      <c r="F162" s="125" t="s">
        <v>357</v>
      </c>
      <c r="I162" s="126"/>
      <c r="J162" s="127">
        <f>BK162</f>
        <v>0</v>
      </c>
      <c r="L162" s="123"/>
      <c r="M162" s="128"/>
      <c r="P162" s="129">
        <f>P163</f>
        <v>0</v>
      </c>
      <c r="R162" s="129">
        <f>R163</f>
        <v>3.7310000000000003E-2</v>
      </c>
      <c r="T162" s="130">
        <f>T163</f>
        <v>0</v>
      </c>
      <c r="AR162" s="124" t="s">
        <v>138</v>
      </c>
      <c r="AT162" s="131" t="s">
        <v>71</v>
      </c>
      <c r="AU162" s="131" t="s">
        <v>72</v>
      </c>
      <c r="AY162" s="124" t="s">
        <v>131</v>
      </c>
      <c r="BK162" s="132">
        <f>BK163</f>
        <v>0</v>
      </c>
    </row>
    <row r="163" spans="2:65" s="11" customFormat="1" ht="22.75" customHeight="1">
      <c r="B163" s="123"/>
      <c r="D163" s="124" t="s">
        <v>71</v>
      </c>
      <c r="E163" s="133" t="s">
        <v>907</v>
      </c>
      <c r="F163" s="133" t="s">
        <v>908</v>
      </c>
      <c r="I163" s="126"/>
      <c r="J163" s="134">
        <f>BK163</f>
        <v>0</v>
      </c>
      <c r="L163" s="123"/>
      <c r="M163" s="128"/>
      <c r="P163" s="129">
        <f>SUM(P164:P165)</f>
        <v>0</v>
      </c>
      <c r="R163" s="129">
        <f>SUM(R164:R165)</f>
        <v>3.7310000000000003E-2</v>
      </c>
      <c r="T163" s="130">
        <f>SUM(T164:T165)</f>
        <v>0</v>
      </c>
      <c r="AR163" s="124" t="s">
        <v>138</v>
      </c>
      <c r="AT163" s="131" t="s">
        <v>71</v>
      </c>
      <c r="AU163" s="131" t="s">
        <v>79</v>
      </c>
      <c r="AY163" s="124" t="s">
        <v>131</v>
      </c>
      <c r="BK163" s="132">
        <f>SUM(BK164:BK165)</f>
        <v>0</v>
      </c>
    </row>
    <row r="164" spans="2:65" s="1" customFormat="1" ht="16.5" customHeight="1">
      <c r="B164" s="135"/>
      <c r="C164" s="136" t="s">
        <v>241</v>
      </c>
      <c r="D164" s="136" t="s">
        <v>133</v>
      </c>
      <c r="E164" s="137" t="s">
        <v>909</v>
      </c>
      <c r="F164" s="138" t="s">
        <v>910</v>
      </c>
      <c r="G164" s="139" t="s">
        <v>168</v>
      </c>
      <c r="H164" s="140">
        <v>57.4</v>
      </c>
      <c r="I164" s="141"/>
      <c r="J164" s="142">
        <f>ROUND(I164*H164,2)</f>
        <v>0</v>
      </c>
      <c r="K164" s="143"/>
      <c r="L164" s="28"/>
      <c r="M164" s="144" t="s">
        <v>1</v>
      </c>
      <c r="N164" s="145" t="s">
        <v>38</v>
      </c>
      <c r="P164" s="146">
        <f>O164*H164</f>
        <v>0</v>
      </c>
      <c r="Q164" s="146">
        <v>4.0000000000000002E-4</v>
      </c>
      <c r="R164" s="146">
        <f>Q164*H164</f>
        <v>2.2960000000000001E-2</v>
      </c>
      <c r="S164" s="146">
        <v>0</v>
      </c>
      <c r="T164" s="147">
        <f>S164*H164</f>
        <v>0</v>
      </c>
      <c r="AR164" s="148" t="s">
        <v>161</v>
      </c>
      <c r="AT164" s="148" t="s">
        <v>133</v>
      </c>
      <c r="AU164" s="148" t="s">
        <v>138</v>
      </c>
      <c r="AY164" s="13" t="s">
        <v>131</v>
      </c>
      <c r="BE164" s="149">
        <f>IF(N164="základná",J164,0)</f>
        <v>0</v>
      </c>
      <c r="BF164" s="149">
        <f>IF(N164="znížená",J164,0)</f>
        <v>0</v>
      </c>
      <c r="BG164" s="149">
        <f>IF(N164="zákl. prenesená",J164,0)</f>
        <v>0</v>
      </c>
      <c r="BH164" s="149">
        <f>IF(N164="zníž. prenesená",J164,0)</f>
        <v>0</v>
      </c>
      <c r="BI164" s="149">
        <f>IF(N164="nulová",J164,0)</f>
        <v>0</v>
      </c>
      <c r="BJ164" s="13" t="s">
        <v>138</v>
      </c>
      <c r="BK164" s="149">
        <f>ROUND(I164*H164,2)</f>
        <v>0</v>
      </c>
      <c r="BL164" s="13" t="s">
        <v>161</v>
      </c>
      <c r="BM164" s="148" t="s">
        <v>911</v>
      </c>
    </row>
    <row r="165" spans="2:65" s="1" customFormat="1" ht="21.75" customHeight="1">
      <c r="B165" s="135"/>
      <c r="C165" s="136" t="s">
        <v>245</v>
      </c>
      <c r="D165" s="136" t="s">
        <v>133</v>
      </c>
      <c r="E165" s="137" t="s">
        <v>912</v>
      </c>
      <c r="F165" s="138" t="s">
        <v>913</v>
      </c>
      <c r="G165" s="139" t="s">
        <v>168</v>
      </c>
      <c r="H165" s="140">
        <v>57.4</v>
      </c>
      <c r="I165" s="141"/>
      <c r="J165" s="142">
        <f>ROUND(I165*H165,2)</f>
        <v>0</v>
      </c>
      <c r="K165" s="143"/>
      <c r="L165" s="28"/>
      <c r="M165" s="144" t="s">
        <v>1</v>
      </c>
      <c r="N165" s="145" t="s">
        <v>38</v>
      </c>
      <c r="P165" s="146">
        <f>O165*H165</f>
        <v>0</v>
      </c>
      <c r="Q165" s="146">
        <v>2.5000000000000001E-4</v>
      </c>
      <c r="R165" s="146">
        <f>Q165*H165</f>
        <v>1.435E-2</v>
      </c>
      <c r="S165" s="146">
        <v>0</v>
      </c>
      <c r="T165" s="147">
        <f>S165*H165</f>
        <v>0</v>
      </c>
      <c r="AR165" s="148" t="s">
        <v>161</v>
      </c>
      <c r="AT165" s="148" t="s">
        <v>133</v>
      </c>
      <c r="AU165" s="148" t="s">
        <v>138</v>
      </c>
      <c r="AY165" s="13" t="s">
        <v>131</v>
      </c>
      <c r="BE165" s="149">
        <f>IF(N165="základná",J165,0)</f>
        <v>0</v>
      </c>
      <c r="BF165" s="149">
        <f>IF(N165="znížená",J165,0)</f>
        <v>0</v>
      </c>
      <c r="BG165" s="149">
        <f>IF(N165="zákl. prenesená",J165,0)</f>
        <v>0</v>
      </c>
      <c r="BH165" s="149">
        <f>IF(N165="zníž. prenesená",J165,0)</f>
        <v>0</v>
      </c>
      <c r="BI165" s="149">
        <f>IF(N165="nulová",J165,0)</f>
        <v>0</v>
      </c>
      <c r="BJ165" s="13" t="s">
        <v>138</v>
      </c>
      <c r="BK165" s="149">
        <f>ROUND(I165*H165,2)</f>
        <v>0</v>
      </c>
      <c r="BL165" s="13" t="s">
        <v>161</v>
      </c>
      <c r="BM165" s="148" t="s">
        <v>914</v>
      </c>
    </row>
    <row r="166" spans="2:65" s="11" customFormat="1" ht="26" customHeight="1">
      <c r="B166" s="123"/>
      <c r="D166" s="124" t="s">
        <v>71</v>
      </c>
      <c r="E166" s="125" t="s">
        <v>915</v>
      </c>
      <c r="F166" s="125" t="s">
        <v>916</v>
      </c>
      <c r="I166" s="126"/>
      <c r="J166" s="127">
        <f>BK166</f>
        <v>0</v>
      </c>
      <c r="L166" s="123"/>
      <c r="M166" s="128"/>
      <c r="P166" s="129">
        <f>P167</f>
        <v>0</v>
      </c>
      <c r="R166" s="129">
        <f>R167</f>
        <v>0</v>
      </c>
      <c r="T166" s="130">
        <f>T167</f>
        <v>0</v>
      </c>
      <c r="AR166" s="124" t="s">
        <v>137</v>
      </c>
      <c r="AT166" s="131" t="s">
        <v>71</v>
      </c>
      <c r="AU166" s="131" t="s">
        <v>72</v>
      </c>
      <c r="AY166" s="124" t="s">
        <v>131</v>
      </c>
      <c r="BK166" s="132">
        <f>BK167</f>
        <v>0</v>
      </c>
    </row>
    <row r="167" spans="2:65" s="11" customFormat="1" ht="22.75" customHeight="1">
      <c r="B167" s="123"/>
      <c r="D167" s="124" t="s">
        <v>71</v>
      </c>
      <c r="E167" s="133" t="s">
        <v>917</v>
      </c>
      <c r="F167" s="133" t="s">
        <v>918</v>
      </c>
      <c r="I167" s="126"/>
      <c r="J167" s="134">
        <f>BK167</f>
        <v>0</v>
      </c>
      <c r="L167" s="123"/>
      <c r="M167" s="128"/>
      <c r="P167" s="129">
        <f>SUM(P168:P169)</f>
        <v>0</v>
      </c>
      <c r="R167" s="129">
        <f>SUM(R168:R169)</f>
        <v>0</v>
      </c>
      <c r="T167" s="130">
        <f>SUM(T168:T169)</f>
        <v>0</v>
      </c>
      <c r="AR167" s="124" t="s">
        <v>137</v>
      </c>
      <c r="AT167" s="131" t="s">
        <v>71</v>
      </c>
      <c r="AU167" s="131" t="s">
        <v>79</v>
      </c>
      <c r="AY167" s="124" t="s">
        <v>131</v>
      </c>
      <c r="BK167" s="132">
        <f>SUM(BK168:BK169)</f>
        <v>0</v>
      </c>
    </row>
    <row r="168" spans="2:65" s="1" customFormat="1" ht="24.25" customHeight="1">
      <c r="B168" s="135"/>
      <c r="C168" s="136" t="s">
        <v>249</v>
      </c>
      <c r="D168" s="136" t="s">
        <v>133</v>
      </c>
      <c r="E168" s="137" t="s">
        <v>919</v>
      </c>
      <c r="F168" s="138" t="s">
        <v>920</v>
      </c>
      <c r="G168" s="139" t="s">
        <v>176</v>
      </c>
      <c r="H168" s="140">
        <v>1</v>
      </c>
      <c r="I168" s="141"/>
      <c r="J168" s="142">
        <f>ROUND(I168*H168,2)</f>
        <v>0</v>
      </c>
      <c r="K168" s="143"/>
      <c r="L168" s="28"/>
      <c r="M168" s="144" t="s">
        <v>1</v>
      </c>
      <c r="N168" s="145" t="s">
        <v>38</v>
      </c>
      <c r="P168" s="146">
        <f>O168*H168</f>
        <v>0</v>
      </c>
      <c r="Q168" s="146">
        <v>0</v>
      </c>
      <c r="R168" s="146">
        <f>Q168*H168</f>
        <v>0</v>
      </c>
      <c r="S168" s="146">
        <v>0</v>
      </c>
      <c r="T168" s="147">
        <f>S168*H168</f>
        <v>0</v>
      </c>
      <c r="AR168" s="148" t="s">
        <v>921</v>
      </c>
      <c r="AT168" s="148" t="s">
        <v>133</v>
      </c>
      <c r="AU168" s="148" t="s">
        <v>138</v>
      </c>
      <c r="AY168" s="13" t="s">
        <v>131</v>
      </c>
      <c r="BE168" s="149">
        <f>IF(N168="základná",J168,0)</f>
        <v>0</v>
      </c>
      <c r="BF168" s="149">
        <f>IF(N168="znížená",J168,0)</f>
        <v>0</v>
      </c>
      <c r="BG168" s="149">
        <f>IF(N168="zákl. prenesená",J168,0)</f>
        <v>0</v>
      </c>
      <c r="BH168" s="149">
        <f>IF(N168="zníž. prenesená",J168,0)</f>
        <v>0</v>
      </c>
      <c r="BI168" s="149">
        <f>IF(N168="nulová",J168,0)</f>
        <v>0</v>
      </c>
      <c r="BJ168" s="13" t="s">
        <v>138</v>
      </c>
      <c r="BK168" s="149">
        <f>ROUND(I168*H168,2)</f>
        <v>0</v>
      </c>
      <c r="BL168" s="13" t="s">
        <v>921</v>
      </c>
      <c r="BM168" s="148" t="s">
        <v>922</v>
      </c>
    </row>
    <row r="169" spans="2:65" s="1" customFormat="1" ht="49" customHeight="1">
      <c r="B169" s="135"/>
      <c r="C169" s="150" t="s">
        <v>253</v>
      </c>
      <c r="D169" s="150" t="s">
        <v>179</v>
      </c>
      <c r="E169" s="151" t="s">
        <v>923</v>
      </c>
      <c r="F169" s="152" t="s">
        <v>924</v>
      </c>
      <c r="G169" s="153" t="s">
        <v>176</v>
      </c>
      <c r="H169" s="154">
        <v>1</v>
      </c>
      <c r="I169" s="155"/>
      <c r="J169" s="156">
        <f>ROUND(I169*H169,2)</f>
        <v>0</v>
      </c>
      <c r="K169" s="157"/>
      <c r="L169" s="158"/>
      <c r="M169" s="161" t="s">
        <v>1</v>
      </c>
      <c r="N169" s="162" t="s">
        <v>38</v>
      </c>
      <c r="O169" s="163"/>
      <c r="P169" s="164">
        <f>O169*H169</f>
        <v>0</v>
      </c>
      <c r="Q169" s="164">
        <v>0</v>
      </c>
      <c r="R169" s="164">
        <f>Q169*H169</f>
        <v>0</v>
      </c>
      <c r="S169" s="164">
        <v>0</v>
      </c>
      <c r="T169" s="165">
        <f>S169*H169</f>
        <v>0</v>
      </c>
      <c r="AR169" s="148" t="s">
        <v>921</v>
      </c>
      <c r="AT169" s="148" t="s">
        <v>179</v>
      </c>
      <c r="AU169" s="148" t="s">
        <v>138</v>
      </c>
      <c r="AY169" s="13" t="s">
        <v>131</v>
      </c>
      <c r="BE169" s="149">
        <f>IF(N169="základná",J169,0)</f>
        <v>0</v>
      </c>
      <c r="BF169" s="149">
        <f>IF(N169="znížená",J169,0)</f>
        <v>0</v>
      </c>
      <c r="BG169" s="149">
        <f>IF(N169="zákl. prenesená",J169,0)</f>
        <v>0</v>
      </c>
      <c r="BH169" s="149">
        <f>IF(N169="zníž. prenesená",J169,0)</f>
        <v>0</v>
      </c>
      <c r="BI169" s="149">
        <f>IF(N169="nulová",J169,0)</f>
        <v>0</v>
      </c>
      <c r="BJ169" s="13" t="s">
        <v>138</v>
      </c>
      <c r="BK169" s="149">
        <f>ROUND(I169*H169,2)</f>
        <v>0</v>
      </c>
      <c r="BL169" s="13" t="s">
        <v>921</v>
      </c>
      <c r="BM169" s="148" t="s">
        <v>925</v>
      </c>
    </row>
    <row r="170" spans="2:65" s="1" customFormat="1" ht="7" customHeight="1">
      <c r="B170" s="43"/>
      <c r="C170" s="44"/>
      <c r="D170" s="44"/>
      <c r="E170" s="44"/>
      <c r="F170" s="44"/>
      <c r="G170" s="44"/>
      <c r="H170" s="44"/>
      <c r="I170" s="44"/>
      <c r="J170" s="44"/>
      <c r="K170" s="44"/>
      <c r="L170" s="28"/>
    </row>
  </sheetData>
  <autoFilter ref="C125:K169" xr:uid="{00000000-0009-0000-0000-000006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SO.01-1 - Multifunkčné ih...</vt:lpstr>
      <vt:lpstr>SO.01-2 - Multifunkčné ih...</vt:lpstr>
      <vt:lpstr>SO.02 - Vstupná brána s p...</vt:lpstr>
      <vt:lpstr>SO.03-1 - Zdravotechnické...</vt:lpstr>
      <vt:lpstr>SO.03 UK - Ústredné vykur...</vt:lpstr>
      <vt:lpstr>SO.04 - Tribúna v športov...</vt:lpstr>
      <vt:lpstr>'Rekapitulácia stavby'!Názvy_tlače</vt:lpstr>
      <vt:lpstr>'SO.01-1 - Multifunkčné ih...'!Názvy_tlače</vt:lpstr>
      <vt:lpstr>'SO.01-2 - Multifunkčné ih...'!Názvy_tlače</vt:lpstr>
      <vt:lpstr>'SO.02 - Vstupná brána s p...'!Názvy_tlače</vt:lpstr>
      <vt:lpstr>'SO.03 UK - Ústredné vykur...'!Názvy_tlače</vt:lpstr>
      <vt:lpstr>'SO.03-1 - Zdravotechnické...'!Názvy_tlače</vt:lpstr>
      <vt:lpstr>'SO.04 - Tribúna v športov...'!Názvy_tlače</vt:lpstr>
      <vt:lpstr>'Rekapitulácia stavby'!Oblasť_tlače</vt:lpstr>
      <vt:lpstr>'SO.01-1 - Multifunkčné ih...'!Oblasť_tlače</vt:lpstr>
      <vt:lpstr>'SO.01-2 - Multifunkčné ih...'!Oblasť_tlače</vt:lpstr>
      <vt:lpstr>'SO.02 - Vstupná brána s p...'!Oblasť_tlače</vt:lpstr>
      <vt:lpstr>'SO.03 UK - Ústredné vykur...'!Oblasť_tlače</vt:lpstr>
      <vt:lpstr>'SO.03-1 - Zdravotechnické...'!Oblasť_tlače</vt:lpstr>
      <vt:lpstr>'SO.04 - Tribúna v športov...'!Oblasť_tlače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Branislav Šimco</cp:lastModifiedBy>
  <dcterms:created xsi:type="dcterms:W3CDTF">2025-01-13T10:06:26Z</dcterms:created>
  <dcterms:modified xsi:type="dcterms:W3CDTF">2025-02-28T13:50:01Z</dcterms:modified>
  <cp:category/>
</cp:coreProperties>
</file>